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atletizm\Yapılan Yarışmalar(2025)\11... 10-11 Nisan 2025 MEB Yıldızlar ELEMELERİ\"/>
    </mc:Choice>
  </mc:AlternateContent>
  <xr:revisionPtr revIDLastSave="0" documentId="13_ncr:1_{330E1B4A-4EEA-4C5E-8FB6-07E430F7EA4A}" xr6:coauthVersionLast="36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GENEL BİLGİ GİRİŞİ" sheetId="7" state="hidden" r:id="rId1"/>
    <sheet name="YILDIZ KIZ TAKIM KAYIT" sheetId="9" r:id="rId2"/>
    <sheet name="YILDIZ ERKEK TAKIM KAYIT" sheetId="1" r:id="rId3"/>
    <sheet name="okul göğüs numaraları" sheetId="8" state="hidden" r:id="rId4"/>
  </sheets>
  <definedNames>
    <definedName name="_xlnm.Print_Area" localSheetId="2">'YILDIZ ERKEK TAKIM KAYIT'!$A$1:$F$29</definedName>
    <definedName name="_xlnm.Print_Area" localSheetId="1">'YILDIZ KIZ TAKIM KAYIT'!$A$1:$F$29</definedName>
  </definedNames>
  <calcPr calcId="191029"/>
</workbook>
</file>

<file path=xl/calcChain.xml><?xml version="1.0" encoding="utf-8"?>
<calcChain xmlns="http://schemas.openxmlformats.org/spreadsheetml/2006/main">
  <c r="R24" i="1" l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Q12" i="9"/>
  <c r="R12" i="9"/>
  <c r="Q13" i="9"/>
  <c r="R13" i="9"/>
  <c r="Q14" i="9"/>
  <c r="R14" i="9"/>
  <c r="Q15" i="9"/>
  <c r="R15" i="9"/>
  <c r="Q16" i="9"/>
  <c r="R16" i="9"/>
  <c r="Q17" i="9"/>
  <c r="R17" i="9"/>
  <c r="Q18" i="9"/>
  <c r="R18" i="9"/>
  <c r="Q19" i="9"/>
  <c r="R19" i="9"/>
  <c r="Q20" i="9"/>
  <c r="R20" i="9"/>
  <c r="Q21" i="9"/>
  <c r="R21" i="9"/>
  <c r="Q22" i="9"/>
  <c r="R22" i="9"/>
  <c r="Q23" i="9"/>
  <c r="R23" i="9"/>
  <c r="Q24" i="9"/>
  <c r="R24" i="9"/>
  <c r="R11" i="9"/>
  <c r="Q11" i="9"/>
  <c r="I13" i="9"/>
  <c r="I14" i="9"/>
  <c r="I15" i="9"/>
  <c r="I16" i="9"/>
  <c r="I17" i="9"/>
  <c r="I18" i="9"/>
  <c r="I19" i="9"/>
  <c r="I20" i="9"/>
  <c r="I21" i="9"/>
  <c r="I22" i="9"/>
  <c r="I23" i="9"/>
  <c r="I24" i="9"/>
  <c r="I12" i="1"/>
  <c r="I16" i="1"/>
  <c r="I17" i="1"/>
  <c r="I18" i="1"/>
  <c r="I22" i="1"/>
  <c r="I23" i="1"/>
  <c r="I24" i="1"/>
  <c r="N14" i="1"/>
  <c r="H24" i="1"/>
  <c r="H23" i="1"/>
  <c r="H22" i="1"/>
  <c r="H21" i="1"/>
  <c r="I21" i="1" s="1"/>
  <c r="H20" i="1"/>
  <c r="I20" i="1" s="1"/>
  <c r="H19" i="1"/>
  <c r="I19" i="1" s="1"/>
  <c r="H18" i="1"/>
  <c r="H17" i="1"/>
  <c r="H16" i="1"/>
  <c r="H15" i="1"/>
  <c r="I15" i="1" s="1"/>
  <c r="H14" i="1"/>
  <c r="I14" i="1" s="1"/>
  <c r="H13" i="1"/>
  <c r="I13" i="1" s="1"/>
  <c r="H12" i="1"/>
  <c r="H11" i="1"/>
  <c r="I11" i="1" s="1"/>
  <c r="H12" i="9"/>
  <c r="I12" i="9" s="1"/>
  <c r="H13" i="9"/>
  <c r="H14" i="9"/>
  <c r="H15" i="9"/>
  <c r="H16" i="9"/>
  <c r="H17" i="9"/>
  <c r="H18" i="9"/>
  <c r="H19" i="9"/>
  <c r="H20" i="9"/>
  <c r="H21" i="9"/>
  <c r="H22" i="9"/>
  <c r="H23" i="9"/>
  <c r="H24" i="9"/>
  <c r="H11" i="9"/>
  <c r="I11" i="9" s="1"/>
  <c r="C6" i="9" l="1"/>
  <c r="D25" i="9"/>
  <c r="A25" i="9"/>
  <c r="K24" i="9"/>
  <c r="G24" i="9"/>
  <c r="B24" i="9"/>
  <c r="L23" i="9"/>
  <c r="G23" i="9"/>
  <c r="B23" i="9"/>
  <c r="L22" i="9"/>
  <c r="G22" i="9"/>
  <c r="B22" i="9"/>
  <c r="L21" i="9"/>
  <c r="G21" i="9"/>
  <c r="B21" i="9"/>
  <c r="K20" i="9"/>
  <c r="G20" i="9"/>
  <c r="B20" i="9"/>
  <c r="K19" i="9"/>
  <c r="G19" i="9"/>
  <c r="B19" i="9"/>
  <c r="K18" i="9"/>
  <c r="G18" i="9"/>
  <c r="B18" i="9"/>
  <c r="K17" i="9"/>
  <c r="G17" i="9"/>
  <c r="B17" i="9"/>
  <c r="K16" i="9"/>
  <c r="G16" i="9"/>
  <c r="B16" i="9"/>
  <c r="K15" i="9"/>
  <c r="G15" i="9"/>
  <c r="B15" i="9"/>
  <c r="K14" i="9"/>
  <c r="G14" i="9"/>
  <c r="B14" i="9"/>
  <c r="K13" i="9"/>
  <c r="G13" i="9"/>
  <c r="B13" i="9"/>
  <c r="K12" i="9"/>
  <c r="G12" i="9"/>
  <c r="B12" i="9"/>
  <c r="K11" i="9"/>
  <c r="G11" i="9"/>
  <c r="B11" i="9"/>
  <c r="G6" i="9"/>
  <c r="F6" i="9"/>
  <c r="G5" i="9"/>
  <c r="F5" i="9"/>
  <c r="C5" i="9"/>
  <c r="E20" i="9" s="1"/>
  <c r="A1" i="9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C5" i="1"/>
  <c r="L19" i="9" l="1"/>
  <c r="K23" i="9"/>
  <c r="L24" i="9"/>
  <c r="L20" i="9"/>
  <c r="K22" i="9"/>
  <c r="J22" i="9"/>
  <c r="L18" i="9"/>
  <c r="L17" i="9"/>
  <c r="L16" i="9"/>
  <c r="L15" i="9"/>
  <c r="L14" i="9"/>
  <c r="L13" i="9"/>
  <c r="L12" i="9"/>
  <c r="L11" i="9"/>
  <c r="J23" i="9"/>
  <c r="J21" i="9"/>
  <c r="J11" i="9"/>
  <c r="J12" i="9"/>
  <c r="J13" i="9"/>
  <c r="J14" i="9"/>
  <c r="J15" i="9"/>
  <c r="J16" i="9"/>
  <c r="J17" i="9"/>
  <c r="J18" i="9"/>
  <c r="J19" i="9"/>
  <c r="J20" i="9"/>
  <c r="K21" i="9"/>
  <c r="J24" i="9"/>
  <c r="E11" i="9"/>
  <c r="E12" i="9"/>
  <c r="E13" i="9"/>
  <c r="E14" i="9"/>
  <c r="E15" i="9"/>
  <c r="E16" i="9"/>
  <c r="E17" i="9"/>
  <c r="E18" i="9"/>
  <c r="E19" i="9"/>
  <c r="K25" i="9" l="1"/>
  <c r="L25" i="9"/>
  <c r="M12" i="9" l="1"/>
  <c r="M17" i="9"/>
  <c r="M14" i="9"/>
  <c r="M24" i="9"/>
  <c r="M16" i="9"/>
  <c r="M22" i="9"/>
  <c r="M19" i="9"/>
  <c r="M23" i="9"/>
  <c r="M15" i="9"/>
  <c r="M20" i="9"/>
  <c r="M11" i="9"/>
  <c r="M21" i="9"/>
  <c r="M13" i="9"/>
  <c r="M18" i="9"/>
  <c r="A1" i="1"/>
  <c r="N24" i="9" l="1"/>
  <c r="N12" i="9"/>
  <c r="N17" i="9"/>
  <c r="N11" i="9"/>
  <c r="O11" i="9" s="1"/>
  <c r="N16" i="9"/>
  <c r="N18" i="9"/>
  <c r="N20" i="9"/>
  <c r="N22" i="9"/>
  <c r="N13" i="9"/>
  <c r="N21" i="9"/>
  <c r="N14" i="9"/>
  <c r="N15" i="9"/>
  <c r="N23" i="9"/>
  <c r="N19" i="9"/>
  <c r="O13" i="9" l="1"/>
  <c r="O14" i="9"/>
  <c r="O12" i="9"/>
  <c r="O15" i="9"/>
  <c r="O16" i="9" s="1"/>
  <c r="O17" i="9" s="1"/>
  <c r="L20" i="1"/>
  <c r="L22" i="1"/>
  <c r="L23" i="1"/>
  <c r="K24" i="1"/>
  <c r="O18" i="9" l="1"/>
  <c r="J11" i="1"/>
  <c r="J12" i="1"/>
  <c r="J13" i="1"/>
  <c r="K22" i="1"/>
  <c r="K23" i="1"/>
  <c r="L24" i="1"/>
  <c r="J16" i="1"/>
  <c r="J20" i="1"/>
  <c r="J17" i="1"/>
  <c r="J15" i="1"/>
  <c r="K11" i="1"/>
  <c r="J23" i="1"/>
  <c r="J19" i="1"/>
  <c r="J22" i="1"/>
  <c r="J18" i="1"/>
  <c r="J21" i="1"/>
  <c r="J14" i="1"/>
  <c r="L11" i="1"/>
  <c r="J24" i="1"/>
  <c r="L21" i="1"/>
  <c r="K20" i="1"/>
  <c r="K21" i="1"/>
  <c r="O19" i="9" l="1"/>
  <c r="L19" i="1"/>
  <c r="L18" i="1"/>
  <c r="K17" i="1"/>
  <c r="L16" i="1"/>
  <c r="K16" i="1"/>
  <c r="L15" i="1"/>
  <c r="L14" i="1"/>
  <c r="K13" i="1"/>
  <c r="L12" i="1"/>
  <c r="K12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O20" i="9" l="1"/>
  <c r="K15" i="1"/>
  <c r="L13" i="1"/>
  <c r="K19" i="1"/>
  <c r="L17" i="1"/>
  <c r="K14" i="1"/>
  <c r="K18" i="1"/>
  <c r="G6" i="1"/>
  <c r="G5" i="1"/>
  <c r="O21" i="9" l="1"/>
  <c r="O22" i="9" s="1"/>
  <c r="O23" i="9" s="1"/>
  <c r="O24" i="9" s="1"/>
  <c r="N27" i="9" s="1"/>
  <c r="N28" i="9" s="1"/>
  <c r="L25" i="1"/>
  <c r="K25" i="1"/>
  <c r="D25" i="1"/>
  <c r="A25" i="1"/>
  <c r="M11" i="1" l="1"/>
  <c r="M19" i="1"/>
  <c r="M16" i="1"/>
  <c r="M13" i="1"/>
  <c r="M12" i="1"/>
  <c r="M24" i="1"/>
  <c r="M20" i="1"/>
  <c r="M21" i="1"/>
  <c r="M22" i="1"/>
  <c r="M23" i="1"/>
  <c r="M14" i="1"/>
  <c r="N21" i="1" s="1"/>
  <c r="M17" i="1"/>
  <c r="M18" i="1"/>
  <c r="M15" i="1"/>
  <c r="E20" i="1"/>
  <c r="N15" i="1" l="1"/>
  <c r="N16" i="1"/>
  <c r="N17" i="1"/>
  <c r="N11" i="1"/>
  <c r="O11" i="1" s="1"/>
  <c r="N18" i="1"/>
  <c r="N22" i="1"/>
  <c r="N24" i="1"/>
  <c r="N23" i="1"/>
  <c r="N20" i="1"/>
  <c r="N13" i="1"/>
  <c r="N19" i="1"/>
  <c r="N12" i="1"/>
  <c r="D4" i="7"/>
  <c r="D3" i="7"/>
  <c r="D5" i="7"/>
  <c r="A2" i="9" l="1"/>
  <c r="A2" i="1"/>
  <c r="A3" i="1"/>
  <c r="A3" i="9"/>
  <c r="O12" i="1"/>
  <c r="F6" i="1"/>
  <c r="F5" i="1"/>
  <c r="O13" i="1" l="1"/>
  <c r="O14" i="1" s="1"/>
  <c r="E12" i="1"/>
  <c r="E13" i="1"/>
  <c r="E14" i="1"/>
  <c r="E15" i="1"/>
  <c r="E16" i="1"/>
  <c r="E17" i="1"/>
  <c r="E18" i="1"/>
  <c r="E19" i="1"/>
  <c r="E11" i="1"/>
  <c r="C6" i="1"/>
  <c r="O15" i="1" l="1"/>
  <c r="O16" i="1" l="1"/>
  <c r="O17" i="1" l="1"/>
  <c r="O18" i="1" s="1"/>
  <c r="O19" i="1" s="1"/>
  <c r="O20" i="1" l="1"/>
  <c r="O21" i="1" s="1"/>
  <c r="O22" i="1" s="1"/>
  <c r="O23" i="1" s="1"/>
  <c r="O24" i="1" l="1"/>
  <c r="N27" i="1" l="1"/>
  <c r="N28" i="1" s="1"/>
</calcChain>
</file>

<file path=xl/sharedStrings.xml><?xml version="1.0" encoding="utf-8"?>
<sst xmlns="http://schemas.openxmlformats.org/spreadsheetml/2006/main" count="153" uniqueCount="104">
  <si>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</si>
  <si>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</si>
  <si>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</si>
  <si>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</si>
  <si>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</si>
  <si>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</si>
  <si>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</si>
  <si>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</si>
  <si>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</si>
  <si>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</si>
  <si>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</si>
  <si>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</si>
  <si>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</si>
  <si>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</si>
  <si>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</si>
  <si>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800m</t>
  </si>
  <si>
    <t>1500m</t>
  </si>
  <si>
    <t>100m Eng</t>
  </si>
  <si>
    <t>Uzun Atlama</t>
  </si>
  <si>
    <t>Yüksek Atlama</t>
  </si>
  <si>
    <t>Gülle Atma</t>
  </si>
  <si>
    <t>Cirit Atma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</si>
  <si>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</si>
  <si>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</si>
  <si>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</si>
  <si>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</si>
  <si>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</si>
  <si>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</si>
  <si>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</si>
  <si>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>YILDIZ KIZ</t>
  </si>
  <si>
    <t>YILDIZ ERKEK</t>
  </si>
  <si>
    <t>60m</t>
  </si>
  <si>
    <t>2000m</t>
  </si>
  <si>
    <t>5x80m</t>
  </si>
  <si>
    <t>MİLLİ EĞİTİM BAKANLIĞI</t>
  </si>
  <si>
    <t>Yaş Kategorisi:</t>
  </si>
  <si>
    <t>2000m Yürüyüş</t>
  </si>
  <si>
    <t>formül 1</t>
  </si>
  <si>
    <t>formül 2</t>
  </si>
  <si>
    <t>formül 3</t>
  </si>
  <si>
    <t>formül 4</t>
  </si>
  <si>
    <t>Sporcu Sayısı</t>
  </si>
  <si>
    <t>SPORCULARIN SIRALANMIŞ AD VE SOYADLARI</t>
  </si>
  <si>
    <t>GÖĞÜS NO</t>
  </si>
  <si>
    <t>OKUL ADI</t>
  </si>
  <si>
    <t>SIRA NO</t>
  </si>
  <si>
    <t>DOĞUM TARİHİ
Gün/Ay/Yıl</t>
  </si>
  <si>
    <t>ORTA OKULLARIN GÖĞÜS NUMARALARI</t>
  </si>
  <si>
    <t>Sıra No</t>
  </si>
  <si>
    <t>Göğüs No</t>
  </si>
  <si>
    <t>Okulun Adı</t>
  </si>
  <si>
    <t>ATLEKS SANVERLER ORTAOKULU</t>
  </si>
  <si>
    <t>BAYRAKTAR ORTAOKULU</t>
  </si>
  <si>
    <t>CANBULAT ÖZGÜRLÜK ORTAOKULU</t>
  </si>
  <si>
    <t>ÇANAKKALE ORTAOKULU</t>
  </si>
  <si>
    <t>DEMOKRASİ ORTAOKULU</t>
  </si>
  <si>
    <t>DİPKARPAZ ORTAOKULU</t>
  </si>
  <si>
    <t>DOĞA INTERNATIONAL KOLEJ (GİRNE)</t>
  </si>
  <si>
    <t>DOĞU AKDENİZ DOĞA KOLEJİ</t>
  </si>
  <si>
    <t>DR. SUAT GÜNSEL KOLEJİ (GİRNE)</t>
  </si>
  <si>
    <t>ESENTEPE ORTAOKULU</t>
  </si>
  <si>
    <t>GİRNE AMERİKAN KOLEJİ</t>
  </si>
  <si>
    <t>İRSEN KÜÇÜK ORTAOKULU</t>
  </si>
  <si>
    <t>İSKELE EVKAF TÜRK MAARİF KOLEJİ</t>
  </si>
  <si>
    <t>LEFKOŞA ANADOLU GÜZEL SANATLAR LİSESİ</t>
  </si>
  <si>
    <t>LEVENT KOLEJ</t>
  </si>
  <si>
    <t>MEHMETÇİK ORTAOKULU</t>
  </si>
  <si>
    <t>MERAL VEDAT ERTÜNGÜ LİSESİ</t>
  </si>
  <si>
    <t>NECAT BRITISH COLLEGE (GİRNE)</t>
  </si>
  <si>
    <t>NECAT BRITISH COLLEGE (LEFKOŞA)</t>
  </si>
  <si>
    <t>OĞUZ VELİ ORTAOKULU</t>
  </si>
  <si>
    <t>OSMAN NEJAT KONUK ORTAOKULU</t>
  </si>
  <si>
    <t>ŞHT. HÜSEYİN RUSO ORTAOKULU</t>
  </si>
  <si>
    <t>ŞHT. TURGUT ORTAOKULU</t>
  </si>
  <si>
    <t>ŞHT. ZEKA ÇORBA ORTAOKULU</t>
  </si>
  <si>
    <t>TED KOLEJİ</t>
  </si>
  <si>
    <t>THE AMERİKAN FUTURE KOLEJ</t>
  </si>
  <si>
    <t>THE ENGLISH SCHOOL OF KYRENIA</t>
  </si>
  <si>
    <t>TÜRK MAARİF KOLEJİ</t>
  </si>
  <si>
    <t>YAKIN DOĞU KOLEJİ (LEFKOŞA)</t>
  </si>
  <si>
    <t>YAKIN DOĞU YENİBOĞAZİÇİ KOLEJİ</t>
  </si>
  <si>
    <t>F</t>
  </si>
  <si>
    <t>FERDİ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</si>
  <si>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</si>
  <si>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Tarih :</t>
  </si>
  <si>
    <t>Yer :</t>
  </si>
  <si>
    <t>19 MAYIS TÜRK MAARİF KOLEJİ</t>
  </si>
  <si>
    <t>BEKİRPAŞA LİSESİ</t>
  </si>
  <si>
    <t>CUMHURİYET LİSESİ</t>
  </si>
  <si>
    <t>DEĞİRMENLİK LİSESİ</t>
  </si>
  <si>
    <t>ERENKÖY LİSESİ</t>
  </si>
  <si>
    <t>GAZİMAĞUSA TÜRK MAARİF KOLEJİ</t>
  </si>
  <si>
    <t>GÜZELYURT TÜRK MAARİF KOLEJİ</t>
  </si>
  <si>
    <t>HALA SULTAN İLAHİYAT KOLEJİ</t>
  </si>
  <si>
    <t>LAPTA YAVUZLAR LİSESİ</t>
  </si>
  <si>
    <t>LEFKE GAZİ LİSESİ</t>
  </si>
  <si>
    <t>POLATPAŞA LİSESİ</t>
  </si>
  <si>
    <t xml:space="preserve">Adı Soyadı: </t>
  </si>
  <si>
    <t xml:space="preserve">Tel No: </t>
  </si>
  <si>
    <t xml:space="preserve">e-mail: </t>
  </si>
  <si>
    <t>01.09.2010 - 2011 - 2012 - 2013 Doğumlular</t>
  </si>
  <si>
    <t>2024-2025</t>
  </si>
  <si>
    <t>ELEME</t>
  </si>
  <si>
    <t>10-11 NİSAN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</si>
</sst>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sz val="12"/>
      <color theme="1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4"/>
      <color theme="0" tint="-0.249977111117893"/>
      <name val="Calibri"/>
      <family val="2"/>
      <charset val="162"/>
      <scheme val="minor"/>
    </font>
    <font>
      <sz val="11"/>
      <color theme="0" tint="-0.249977111117893"/>
      <name val="Calibri"/>
      <family val="2"/>
      <charset val="162"/>
      <scheme val="minor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50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27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4" fillId="0" borderId="22" xfId="37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/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 wrapText="1"/>
    </xf>
    <xf numFmtId="14" fontId="39" fillId="0" borderId="0" xfId="0" applyNumberFormat="1" applyFont="1" applyAlignment="1">
      <alignment horizontal="center" vertical="center" shrinkToFit="1"/>
    </xf>
    <xf numFmtId="14" fontId="39" fillId="0" borderId="0" xfId="0" applyNumberFormat="1" applyFont="1" applyAlignment="1">
      <alignment horizontal="center" vertical="center"/>
    </xf>
    <xf numFmtId="0" fontId="27" fillId="0" borderId="0" xfId="0" applyFont="1" applyAlignment="1">
      <alignment shrinkToFit="1"/>
    </xf>
    <xf numFmtId="0" fontId="40" fillId="0" borderId="0" xfId="0" applyFont="1" applyAlignment="1">
      <alignment vertical="center"/>
    </xf>
    <xf numFmtId="0" fontId="41" fillId="0" borderId="1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readingOrder="1"/>
    </xf>
    <xf numFmtId="0" fontId="37" fillId="26" borderId="2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1" fillId="0" borderId="0" xfId="0" applyFont="1"/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0" fontId="29" fillId="0" borderId="10" xfId="37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wrapText="1"/>
    </xf>
    <xf numFmtId="0" fontId="44" fillId="0" borderId="0" xfId="0" applyFont="1" applyAlignment="1">
      <alignment horizontal="center" vertical="center"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34" fillId="0" borderId="50" xfId="37" applyFont="1" applyBorder="1" applyAlignment="1">
      <alignment horizontal="center" vertical="center" wrapText="1"/>
    </xf>
    <xf numFmtId="49" fontId="32" fillId="0" borderId="50" xfId="37" applyNumberFormat="1" applyFont="1" applyBorder="1" applyAlignment="1">
      <alignment vertical="center" wrapText="1"/>
    </xf>
    <xf numFmtId="0" fontId="32" fillId="0" borderId="50" xfId="37" applyFont="1" applyBorder="1" applyAlignment="1">
      <alignment vertical="center" wrapText="1"/>
    </xf>
    <xf numFmtId="0" fontId="33" fillId="0" borderId="46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vertical="center" wrapText="1"/>
    </xf>
    <xf numFmtId="0" fontId="50" fillId="0" borderId="10" xfId="0" applyFont="1" applyBorder="1" applyAlignment="1">
      <alignment vertical="center"/>
    </xf>
    <xf numFmtId="0" fontId="50" fillId="0" borderId="10" xfId="0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1" fillId="0" borderId="28" xfId="36" applyFont="1" applyBorder="1" applyAlignment="1">
      <alignment horizontal="center" vertical="center" wrapText="1"/>
    </xf>
    <xf numFmtId="0" fontId="51" fillId="0" borderId="15" xfId="36" applyFont="1" applyBorder="1" applyAlignment="1">
      <alignment horizontal="center" vertical="center" wrapText="1"/>
    </xf>
    <xf numFmtId="0" fontId="51" fillId="0" borderId="15" xfId="37" applyFont="1" applyBorder="1" applyAlignment="1">
      <alignment horizontal="center" vertical="center" wrapText="1"/>
    </xf>
    <xf numFmtId="0" fontId="51" fillId="0" borderId="41" xfId="37" applyFont="1" applyBorder="1" applyAlignment="1">
      <alignment horizontal="center" vertical="center" wrapText="1"/>
    </xf>
    <xf numFmtId="0" fontId="52" fillId="31" borderId="29" xfId="37" applyFont="1" applyFill="1" applyBorder="1" applyAlignment="1">
      <alignment horizontal="center" vertical="center" wrapText="1"/>
    </xf>
    <xf numFmtId="0" fontId="52" fillId="31" borderId="30" xfId="37" applyFont="1" applyFill="1" applyBorder="1" applyAlignment="1">
      <alignment horizontal="center" vertical="center" wrapText="1"/>
    </xf>
    <xf numFmtId="0" fontId="52" fillId="31" borderId="31" xfId="37" applyFont="1" applyFill="1" applyBorder="1" applyAlignment="1">
      <alignment horizontal="center" vertical="center" wrapText="1"/>
    </xf>
    <xf numFmtId="0" fontId="51" fillId="26" borderId="29" xfId="37" applyFont="1" applyFill="1" applyBorder="1" applyAlignment="1">
      <alignment horizontal="center" vertical="center" wrapText="1"/>
    </xf>
    <xf numFmtId="0" fontId="51" fillId="26" borderId="30" xfId="37" applyFont="1" applyFill="1" applyBorder="1" applyAlignment="1">
      <alignment horizontal="center" vertical="center" wrapText="1"/>
    </xf>
    <xf numFmtId="0" fontId="51" fillId="26" borderId="31" xfId="37" applyFont="1" applyFill="1" applyBorder="1" applyAlignment="1">
      <alignment horizontal="center" vertical="center" wrapText="1"/>
    </xf>
    <xf numFmtId="0" fontId="53" fillId="0" borderId="11" xfId="37" applyFont="1" applyBorder="1" applyAlignment="1">
      <alignment horizontal="center" vertical="center" wrapText="1"/>
    </xf>
    <xf numFmtId="0" fontId="53" fillId="0" borderId="14" xfId="37" applyFont="1" applyBorder="1" applyAlignment="1">
      <alignment horizontal="center" vertical="center" wrapText="1"/>
    </xf>
    <xf numFmtId="0" fontId="53" fillId="0" borderId="39" xfId="37" applyFont="1" applyBorder="1" applyAlignment="1">
      <alignment horizontal="center" vertical="center" wrapText="1"/>
    </xf>
    <xf numFmtId="0" fontId="53" fillId="0" borderId="11" xfId="36" applyFont="1" applyBorder="1" applyAlignment="1">
      <alignment horizontal="center" vertical="center" wrapText="1"/>
    </xf>
    <xf numFmtId="0" fontId="53" fillId="0" borderId="26" xfId="36" applyFont="1" applyBorder="1" applyAlignment="1">
      <alignment horizontal="center" vertical="center" wrapText="1"/>
    </xf>
    <xf numFmtId="0" fontId="53" fillId="0" borderId="14" xfId="36" applyFont="1" applyBorder="1" applyAlignment="1">
      <alignment horizontal="center" vertical="center" wrapText="1"/>
    </xf>
    <xf numFmtId="0" fontId="53" fillId="0" borderId="16" xfId="36" applyFont="1" applyBorder="1" applyAlignment="1">
      <alignment horizontal="center" vertical="center" wrapText="1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vertical="center"/>
    </xf>
    <xf numFmtId="0" fontId="53" fillId="0" borderId="27" xfId="36" applyFont="1" applyBorder="1" applyAlignment="1">
      <alignment horizontal="center" vertical="center" wrapText="1"/>
    </xf>
    <xf numFmtId="0" fontId="53" fillId="0" borderId="10" xfId="36" applyFont="1" applyBorder="1" applyAlignment="1">
      <alignment horizontal="center" vertical="center" wrapText="1"/>
    </xf>
    <xf numFmtId="0" fontId="53" fillId="0" borderId="40" xfId="36" applyFont="1" applyBorder="1" applyAlignment="1">
      <alignment horizontal="center" vertical="center" wrapText="1"/>
    </xf>
    <xf numFmtId="0" fontId="53" fillId="0" borderId="12" xfId="36" applyFont="1" applyBorder="1" applyAlignment="1">
      <alignment horizontal="center" vertical="center" wrapText="1"/>
    </xf>
    <xf numFmtId="0" fontId="53" fillId="0" borderId="17" xfId="36" applyFont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14" fontId="53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3" fillId="28" borderId="10" xfId="37" applyFont="1" applyFill="1" applyBorder="1" applyAlignment="1" applyProtection="1">
      <alignment horizontal="left" vertical="center" wrapText="1"/>
      <protection locked="0"/>
    </xf>
    <xf numFmtId="14" fontId="53" fillId="28" borderId="10" xfId="37" applyNumberFormat="1" applyFont="1" applyFill="1" applyBorder="1" applyAlignment="1" applyProtection="1">
      <alignment horizontal="center" vertical="center" wrapText="1"/>
      <protection locked="0"/>
    </xf>
    <xf numFmtId="14" fontId="53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3" fillId="28" borderId="12" xfId="37" applyFont="1" applyFill="1" applyBorder="1" applyAlignment="1" applyProtection="1">
      <alignment horizontal="left" vertical="center" wrapText="1"/>
      <protection locked="0"/>
    </xf>
    <xf numFmtId="14" fontId="53" fillId="28" borderId="10" xfId="36" applyNumberFormat="1" applyFont="1" applyFill="1" applyBorder="1" applyAlignment="1" applyProtection="1">
      <alignment horizontal="center" vertical="center" wrapText="1"/>
      <protection locked="0"/>
    </xf>
    <xf numFmtId="14" fontId="53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3" fillId="28" borderId="17" xfId="37" applyFont="1" applyFill="1" applyBorder="1" applyAlignment="1" applyProtection="1">
      <alignment horizontal="left" vertical="center" wrapText="1"/>
      <protection locked="0"/>
    </xf>
    <xf numFmtId="0" fontId="58" fillId="0" borderId="12" xfId="0" applyFont="1" applyBorder="1" applyAlignment="1">
      <alignment horizontal="right" vertical="center"/>
    </xf>
    <xf numFmtId="0" fontId="59" fillId="28" borderId="13" xfId="0" applyFont="1" applyFill="1" applyBorder="1" applyAlignment="1" applyProtection="1">
      <alignment horizontal="left" vertical="center" shrinkToFit="1"/>
      <protection locked="0"/>
    </xf>
    <xf numFmtId="0" fontId="58" fillId="0" borderId="10" xfId="0" applyFont="1" applyBorder="1" applyAlignment="1">
      <alignment horizontal="right" vertical="center"/>
    </xf>
    <xf numFmtId="0" fontId="59" fillId="28" borderId="15" xfId="0" applyFont="1" applyFill="1" applyBorder="1" applyAlignment="1" applyProtection="1">
      <alignment horizontal="left" vertical="center" shrinkToFit="1"/>
      <protection locked="0"/>
    </xf>
    <xf numFmtId="0" fontId="58" fillId="0" borderId="17" xfId="0" applyFont="1" applyBorder="1" applyAlignment="1">
      <alignment horizontal="right" vertical="center"/>
    </xf>
    <xf numFmtId="0" fontId="59" fillId="28" borderId="18" xfId="0" applyFont="1" applyFill="1" applyBorder="1" applyAlignment="1" applyProtection="1">
      <alignment horizontal="left" vertical="center" shrinkToFit="1"/>
      <protection locked="0"/>
    </xf>
    <xf numFmtId="14" fontId="53" fillId="33" borderId="40" xfId="36" applyNumberFormat="1" applyFont="1" applyFill="1" applyBorder="1" applyAlignment="1">
      <alignment horizontal="center" vertical="center" wrapText="1"/>
    </xf>
    <xf numFmtId="0" fontId="53" fillId="33" borderId="40" xfId="37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58" fillId="0" borderId="16" xfId="0" applyFont="1" applyBorder="1" applyAlignment="1">
      <alignment horizontal="right" vertical="center"/>
    </xf>
    <xf numFmtId="0" fontId="58" fillId="0" borderId="17" xfId="0" applyFont="1" applyBorder="1" applyAlignment="1">
      <alignment horizontal="right" vertical="center"/>
    </xf>
    <xf numFmtId="0" fontId="60" fillId="28" borderId="17" xfId="29" applyFont="1" applyFill="1" applyBorder="1" applyAlignment="1" applyProtection="1">
      <alignment horizontal="left" vertical="center" shrinkToFit="1"/>
      <protection locked="0"/>
    </xf>
    <xf numFmtId="0" fontId="28" fillId="0" borderId="51" xfId="36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52" xfId="36" applyFont="1" applyBorder="1" applyAlignment="1">
      <alignment horizontal="center" vertical="center" wrapText="1"/>
    </xf>
    <xf numFmtId="0" fontId="58" fillId="0" borderId="11" xfId="0" applyFont="1" applyBorder="1" applyAlignment="1">
      <alignment horizontal="right" vertical="center"/>
    </xf>
    <xf numFmtId="0" fontId="58" fillId="0" borderId="12" xfId="0" applyFont="1" applyBorder="1" applyAlignment="1">
      <alignment horizontal="right" vertical="center"/>
    </xf>
    <xf numFmtId="0" fontId="53" fillId="28" borderId="12" xfId="37" applyFont="1" applyFill="1" applyBorder="1" applyAlignment="1" applyProtection="1">
      <alignment horizontal="left" vertical="center" shrinkToFit="1"/>
      <protection locked="0"/>
    </xf>
    <xf numFmtId="0" fontId="58" fillId="0" borderId="14" xfId="0" applyFont="1" applyBorder="1" applyAlignment="1">
      <alignment horizontal="right" vertical="center"/>
    </xf>
    <xf numFmtId="0" fontId="58" fillId="0" borderId="10" xfId="0" applyFont="1" applyBorder="1" applyAlignment="1">
      <alignment horizontal="right" vertical="center"/>
    </xf>
    <xf numFmtId="0" fontId="53" fillId="28" borderId="10" xfId="37" applyFont="1" applyFill="1" applyBorder="1" applyAlignment="1" applyProtection="1">
      <alignment horizontal="left" vertical="center" shrinkToFit="1"/>
      <protection locked="0"/>
    </xf>
    <xf numFmtId="0" fontId="51" fillId="24" borderId="32" xfId="36" applyFont="1" applyFill="1" applyBorder="1" applyAlignment="1">
      <alignment horizontal="center" vertical="center" wrapText="1"/>
    </xf>
    <xf numFmtId="0" fontId="51" fillId="24" borderId="33" xfId="36" applyFont="1" applyFill="1" applyBorder="1" applyAlignment="1">
      <alignment horizontal="center" vertical="center" wrapText="1"/>
    </xf>
    <xf numFmtId="0" fontId="51" fillId="24" borderId="34" xfId="36" applyFont="1" applyFill="1" applyBorder="1" applyAlignment="1">
      <alignment horizontal="center" vertical="center" wrapText="1"/>
    </xf>
    <xf numFmtId="0" fontId="51" fillId="0" borderId="35" xfId="37" applyFont="1" applyBorder="1" applyAlignment="1">
      <alignment horizontal="right" vertical="center" wrapText="1"/>
    </xf>
    <xf numFmtId="0" fontId="51" fillId="0" borderId="36" xfId="37" applyFont="1" applyBorder="1" applyAlignment="1">
      <alignment horizontal="right" vertical="center" wrapText="1"/>
    </xf>
    <xf numFmtId="0" fontId="49" fillId="0" borderId="36" xfId="37" applyFont="1" applyBorder="1" applyAlignment="1">
      <alignment horizontal="left" vertical="center" wrapText="1"/>
    </xf>
    <xf numFmtId="0" fontId="49" fillId="0" borderId="37" xfId="37" applyFont="1" applyBorder="1" applyAlignment="1">
      <alignment horizontal="left" vertical="center" wrapText="1"/>
    </xf>
    <xf numFmtId="0" fontId="54" fillId="0" borderId="45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3" fillId="24" borderId="19" xfId="36" applyFont="1" applyFill="1" applyBorder="1" applyAlignment="1">
      <alignment horizontal="center" vertical="center" wrapText="1"/>
    </xf>
    <xf numFmtId="0" fontId="53" fillId="24" borderId="24" xfId="36" applyFont="1" applyFill="1" applyBorder="1" applyAlignment="1">
      <alignment horizontal="center" vertical="center" wrapText="1"/>
    </xf>
    <xf numFmtId="0" fontId="53" fillId="24" borderId="20" xfId="36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40" fillId="0" borderId="38" xfId="0" applyFont="1" applyBorder="1" applyAlignment="1">
      <alignment horizontal="center" wrapText="1"/>
    </xf>
    <xf numFmtId="0" fontId="34" fillId="0" borderId="45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34" fillId="0" borderId="46" xfId="37" applyFont="1" applyBorder="1" applyAlignment="1">
      <alignment horizontal="center" vertical="center" wrapText="1"/>
    </xf>
    <xf numFmtId="0" fontId="34" fillId="0" borderId="47" xfId="37" applyFont="1" applyBorder="1" applyAlignment="1">
      <alignment horizontal="center" vertical="center" shrinkToFit="1"/>
    </xf>
    <xf numFmtId="0" fontId="34" fillId="0" borderId="38" xfId="37" applyFont="1" applyBorder="1" applyAlignment="1">
      <alignment horizontal="center" vertical="center" shrinkToFit="1"/>
    </xf>
    <xf numFmtId="0" fontId="34" fillId="0" borderId="48" xfId="37" applyFont="1" applyBorder="1" applyAlignment="1">
      <alignment horizontal="center" vertical="center" shrinkToFit="1"/>
    </xf>
    <xf numFmtId="0" fontId="56" fillId="0" borderId="14" xfId="37" applyFont="1" applyBorder="1" applyAlignment="1">
      <alignment horizontal="right" vertical="center" wrapText="1"/>
    </xf>
    <xf numFmtId="0" fontId="56" fillId="0" borderId="21" xfId="37" applyFont="1" applyBorder="1" applyAlignment="1">
      <alignment horizontal="right" vertical="center" wrapText="1"/>
    </xf>
    <xf numFmtId="0" fontId="56" fillId="0" borderId="49" xfId="37" applyFont="1" applyBorder="1" applyAlignment="1">
      <alignment horizontal="right" vertical="center" wrapText="1"/>
    </xf>
    <xf numFmtId="0" fontId="56" fillId="0" borderId="22" xfId="37" applyFont="1" applyBorder="1" applyAlignment="1">
      <alignment horizontal="right" vertical="center" wrapText="1"/>
    </xf>
    <xf numFmtId="0" fontId="32" fillId="0" borderId="22" xfId="37" applyFont="1" applyBorder="1" applyAlignment="1">
      <alignment horizontal="left" vertical="center" shrinkToFit="1"/>
    </xf>
    <xf numFmtId="0" fontId="32" fillId="0" borderId="22" xfId="37" applyFont="1" applyBorder="1" applyAlignment="1">
      <alignment horizontal="left" vertical="center" wrapText="1"/>
    </xf>
    <xf numFmtId="0" fontId="57" fillId="0" borderId="49" xfId="37" applyFont="1" applyBorder="1" applyAlignment="1">
      <alignment horizontal="center" vertical="center" wrapText="1"/>
    </xf>
    <xf numFmtId="0" fontId="57" fillId="0" borderId="22" xfId="37" applyFont="1" applyBorder="1" applyAlignment="1">
      <alignment horizontal="center" vertical="center" wrapText="1"/>
    </xf>
    <xf numFmtId="0" fontId="57" fillId="0" borderId="50" xfId="37" applyFont="1" applyBorder="1" applyAlignment="1">
      <alignment horizontal="center" vertical="center" wrapText="1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26" fillId="0" borderId="42" xfId="37" applyFont="1" applyBorder="1" applyAlignment="1">
      <alignment horizontal="center" vertical="center" wrapText="1"/>
    </xf>
    <xf numFmtId="0" fontId="26" fillId="0" borderId="43" xfId="37" applyFont="1" applyBorder="1" applyAlignment="1">
      <alignment horizontal="center" vertical="center" wrapText="1"/>
    </xf>
    <xf numFmtId="0" fontId="26" fillId="0" borderId="44" xfId="37" applyFont="1" applyBorder="1" applyAlignment="1">
      <alignment horizontal="center" vertical="center" wrapText="1"/>
    </xf>
    <xf numFmtId="0" fontId="27" fillId="0" borderId="0" xfId="0" applyFont="1" applyAlignment="1">
      <alignment horizontal="center" shrinkToFit="1"/>
    </xf>
    <xf numFmtId="0" fontId="27" fillId="0" borderId="38" xfId="0" applyFont="1" applyBorder="1" applyAlignment="1">
      <alignment horizontal="center" shrinkToFit="1"/>
    </xf>
    <xf numFmtId="0" fontId="40" fillId="0" borderId="0" xfId="0" applyFont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İşaretli Hücre 2" xfId="30" xr:uid="{00000000-0005-0000-0000-00001C000000}"/>
    <cellStyle name="İyi 2" xfId="31" xr:uid="{00000000-0005-0000-0000-00001D000000}"/>
    <cellStyle name="Köprü" xfId="29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13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D0D500B4-E96A-47F7-B3E5-1AA24A7C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E619DDC1-99A0-4059-97E2-AD81C2DBC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B3F7D13A-A764-436C-AFF5-2F3C0AC91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9FEB6E7E-9737-431F-9916-FCB9FBEFD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9E9188C3-2E0E-4180-83F7-6D072DCC4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52B330CE-9A4C-439C-967E-E179D906D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EBA7618E-746B-4A41-9974-9AB1CE7C9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5C3D6433-5579-4A09-AE27-9DD373CC9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1199199-20A7-4AE0-A9F4-BDC0FF9F6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A766B062-478E-43A7-A737-EC930E048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BCEF275E-8E5D-4E05-9934-428D85687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3B986459-3F3B-4499-BFA2-6402EEF7B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A3247171-E290-4C28-893E-2727D84E8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13D6DEE8-B86B-44F4-B0C5-D6475FD1C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0715E3EA-14FD-4C91-864D-4ABF21954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F6AE8D67-E50A-4A64-B984-A73DA906F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079DE6A9-A107-43B6-AFE1-FDD39097B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D376B5AB-79A0-473E-87AB-FEA839700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1A914159-8C3B-4C66-804F-36111E022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793E5E74-F220-4E44-8FFC-FD0D58391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349AA359-3FD1-41FF-A126-BADDEB5EA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8952E6AC-368A-4F54-A014-D88E5A05B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F27AC107-2C93-424D-8C46-5C2AFEB28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BAFDE41-51F1-4A53-B416-744F23796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E8089436-CF64-410B-893B-4A45AD05A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41970BD5-0982-4516-84AC-2185B4319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:a16="http://schemas.microsoft.com/office/drawing/2014/main" id="{1A30B535-2C43-483B-BA96-45859DAB0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:a16="http://schemas.microsoft.com/office/drawing/2014/main" id="{1F2699D7-AA27-4876-86FD-6426EC7B3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id="{AF23A8CD-DB94-4AB6-9826-3C444A3B6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id="{358C07B3-48CE-4DE6-9235-E1694687C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2" name="Resim 5">
          <a:extLst>
            <a:ext uri="{FF2B5EF4-FFF2-40B4-BE49-F238E27FC236}">
              <a16:creationId xmlns:a16="http://schemas.microsoft.com/office/drawing/2014/main" id="{20235D6F-4303-40D8-960E-E17CA141A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3" name="Resim 5">
          <a:extLst>
            <a:ext uri="{FF2B5EF4-FFF2-40B4-BE49-F238E27FC236}">
              <a16:creationId xmlns:a16="http://schemas.microsoft.com/office/drawing/2014/main" id="{89A993B2-FC2D-4064-B67F-A19250290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4" name="Resim 5">
          <a:extLst>
            <a:ext uri="{FF2B5EF4-FFF2-40B4-BE49-F238E27FC236}">
              <a16:creationId xmlns:a16="http://schemas.microsoft.com/office/drawing/2014/main" id="{BE36DF1C-8653-42C5-B77C-797DD95A3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5" name="Resim 5">
          <a:extLst>
            <a:ext uri="{FF2B5EF4-FFF2-40B4-BE49-F238E27FC236}">
              <a16:creationId xmlns:a16="http://schemas.microsoft.com/office/drawing/2014/main" id="{1A6F8FBF-D590-4480-8D99-C370CCED3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" name="Resim 5">
          <a:extLst>
            <a:ext uri="{FF2B5EF4-FFF2-40B4-BE49-F238E27FC236}">
              <a16:creationId xmlns:a16="http://schemas.microsoft.com/office/drawing/2014/main" id="{BC1B01A5-77E6-461B-A4D1-09AAAB33D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" name="Resim 5">
          <a:extLst>
            <a:ext uri="{FF2B5EF4-FFF2-40B4-BE49-F238E27FC236}">
              <a16:creationId xmlns:a16="http://schemas.microsoft.com/office/drawing/2014/main" id="{4FCC57C2-F35C-461B-BC32-8C58166D6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" name="Resim 37">
          <a:extLst>
            <a:ext uri="{FF2B5EF4-FFF2-40B4-BE49-F238E27FC236}">
              <a16:creationId xmlns:a16="http://schemas.microsoft.com/office/drawing/2014/main" id="{49038917-40F7-45E5-8F69-AC8DBDA17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9" name="Resim 5">
          <a:extLst>
            <a:ext uri="{FF2B5EF4-FFF2-40B4-BE49-F238E27FC236}">
              <a16:creationId xmlns:a16="http://schemas.microsoft.com/office/drawing/2014/main" id="{E9B636E4-997A-4CD9-BA24-DE1CADBCE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0" name="Resim 5">
          <a:extLst>
            <a:ext uri="{FF2B5EF4-FFF2-40B4-BE49-F238E27FC236}">
              <a16:creationId xmlns:a16="http://schemas.microsoft.com/office/drawing/2014/main" id="{D15113F6-972D-45B7-A8C3-5D8723DAD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1" name="Resim 5">
          <a:extLst>
            <a:ext uri="{FF2B5EF4-FFF2-40B4-BE49-F238E27FC236}">
              <a16:creationId xmlns:a16="http://schemas.microsoft.com/office/drawing/2014/main" id="{AB952CC8-2DA0-447C-8254-228364476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2" name="Resim 5">
          <a:extLst>
            <a:ext uri="{FF2B5EF4-FFF2-40B4-BE49-F238E27FC236}">
              <a16:creationId xmlns:a16="http://schemas.microsoft.com/office/drawing/2014/main" id="{D8923CEB-E0F4-4976-B571-8F7629DF1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" name="Resim 5">
          <a:extLst>
            <a:ext uri="{FF2B5EF4-FFF2-40B4-BE49-F238E27FC236}">
              <a16:creationId xmlns:a16="http://schemas.microsoft.com/office/drawing/2014/main" id="{784CEBC5-9BB2-457E-B5B4-CC0333743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" name="Resim 5">
          <a:extLst>
            <a:ext uri="{FF2B5EF4-FFF2-40B4-BE49-F238E27FC236}">
              <a16:creationId xmlns:a16="http://schemas.microsoft.com/office/drawing/2014/main" id="{BF286F17-AD01-450B-B470-1257BD1DB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5" name="Resim 5">
          <a:extLst>
            <a:ext uri="{FF2B5EF4-FFF2-40B4-BE49-F238E27FC236}">
              <a16:creationId xmlns:a16="http://schemas.microsoft.com/office/drawing/2014/main" id="{FA042A5B-DCD9-44EA-A49C-D1D35DD00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6" name="Resim 5">
          <a:extLst>
            <a:ext uri="{FF2B5EF4-FFF2-40B4-BE49-F238E27FC236}">
              <a16:creationId xmlns:a16="http://schemas.microsoft.com/office/drawing/2014/main" id="{72FA2C3D-49CC-4D11-ADD8-27705EEC7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7" name="Resim 5">
          <a:extLst>
            <a:ext uri="{FF2B5EF4-FFF2-40B4-BE49-F238E27FC236}">
              <a16:creationId xmlns:a16="http://schemas.microsoft.com/office/drawing/2014/main" id="{22F421A8-364E-419C-9450-B2B1E4A72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8" name="Resim 5">
          <a:extLst>
            <a:ext uri="{FF2B5EF4-FFF2-40B4-BE49-F238E27FC236}">
              <a16:creationId xmlns:a16="http://schemas.microsoft.com/office/drawing/2014/main" id="{27907DE3-4D9B-4814-9D1A-25DEE024D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9" name="Resim 5">
          <a:extLst>
            <a:ext uri="{FF2B5EF4-FFF2-40B4-BE49-F238E27FC236}">
              <a16:creationId xmlns:a16="http://schemas.microsoft.com/office/drawing/2014/main" id="{48320283-2B8F-4108-AF21-6C25EC37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0" name="Resim 5">
          <a:extLst>
            <a:ext uri="{FF2B5EF4-FFF2-40B4-BE49-F238E27FC236}">
              <a16:creationId xmlns:a16="http://schemas.microsoft.com/office/drawing/2014/main" id="{D32D50F3-9DE8-4092-8972-8F47F3BE7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1" name="Resim 5">
          <a:extLst>
            <a:ext uri="{FF2B5EF4-FFF2-40B4-BE49-F238E27FC236}">
              <a16:creationId xmlns:a16="http://schemas.microsoft.com/office/drawing/2014/main" id="{086A64B0-FE0E-40C5-B76E-09BE6668A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2" name="Resim 5">
          <a:extLst>
            <a:ext uri="{FF2B5EF4-FFF2-40B4-BE49-F238E27FC236}">
              <a16:creationId xmlns:a16="http://schemas.microsoft.com/office/drawing/2014/main" id="{AA1EC68A-D7D4-4432-8A37-03622B92D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3" name="Resim 5">
          <a:extLst>
            <a:ext uri="{FF2B5EF4-FFF2-40B4-BE49-F238E27FC236}">
              <a16:creationId xmlns:a16="http://schemas.microsoft.com/office/drawing/2014/main" id="{C491A279-110C-47BD-873E-884CB2285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4" name="Resim 5">
          <a:extLst>
            <a:ext uri="{FF2B5EF4-FFF2-40B4-BE49-F238E27FC236}">
              <a16:creationId xmlns:a16="http://schemas.microsoft.com/office/drawing/2014/main" id="{0703944F-1129-4736-8F4A-68B25C8F2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5" name="Resim 5">
          <a:extLst>
            <a:ext uri="{FF2B5EF4-FFF2-40B4-BE49-F238E27FC236}">
              <a16:creationId xmlns:a16="http://schemas.microsoft.com/office/drawing/2014/main" id="{286086F9-7FB4-498F-91A4-BB06E5D1C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6" name="Resim 5">
          <a:extLst>
            <a:ext uri="{FF2B5EF4-FFF2-40B4-BE49-F238E27FC236}">
              <a16:creationId xmlns:a16="http://schemas.microsoft.com/office/drawing/2014/main" id="{E2A98AD3-F578-4B32-B455-826739B29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7" name="Resim 5">
          <a:extLst>
            <a:ext uri="{FF2B5EF4-FFF2-40B4-BE49-F238E27FC236}">
              <a16:creationId xmlns:a16="http://schemas.microsoft.com/office/drawing/2014/main" id="{8DD1BB20-A784-4645-A687-00A0E7D7D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8" name="Resim 5">
          <a:extLst>
            <a:ext uri="{FF2B5EF4-FFF2-40B4-BE49-F238E27FC236}">
              <a16:creationId xmlns:a16="http://schemas.microsoft.com/office/drawing/2014/main" id="{4D9B6FC4-23F0-4431-8C62-EFC35CC46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9" name="Resim 5">
          <a:extLst>
            <a:ext uri="{FF2B5EF4-FFF2-40B4-BE49-F238E27FC236}">
              <a16:creationId xmlns:a16="http://schemas.microsoft.com/office/drawing/2014/main" id="{9E180BC1-98DE-402F-9231-6FAA0676B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0" name="Resim 5">
          <a:extLst>
            <a:ext uri="{FF2B5EF4-FFF2-40B4-BE49-F238E27FC236}">
              <a16:creationId xmlns:a16="http://schemas.microsoft.com/office/drawing/2014/main" id="{B3EB2C25-295B-495B-AF64-9C51E8A8D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1" name="Resim 5">
          <a:extLst>
            <a:ext uri="{FF2B5EF4-FFF2-40B4-BE49-F238E27FC236}">
              <a16:creationId xmlns:a16="http://schemas.microsoft.com/office/drawing/2014/main" id="{616395D3-49CD-4ABE-B23E-9BB29849E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2" name="Resim 5">
          <a:extLst>
            <a:ext uri="{FF2B5EF4-FFF2-40B4-BE49-F238E27FC236}">
              <a16:creationId xmlns:a16="http://schemas.microsoft.com/office/drawing/2014/main" id="{3C224B50-2039-427A-A6CA-DC8547323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3" name="Resim 5">
          <a:extLst>
            <a:ext uri="{FF2B5EF4-FFF2-40B4-BE49-F238E27FC236}">
              <a16:creationId xmlns:a16="http://schemas.microsoft.com/office/drawing/2014/main" id="{AE8B513C-5463-461B-9DE3-D8BE2CD6F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4" name="Resim 5">
          <a:extLst>
            <a:ext uri="{FF2B5EF4-FFF2-40B4-BE49-F238E27FC236}">
              <a16:creationId xmlns:a16="http://schemas.microsoft.com/office/drawing/2014/main" id="{E1F091D9-A4FA-4D00-A63A-54EB7B021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5" name="Resim 5">
          <a:extLst>
            <a:ext uri="{FF2B5EF4-FFF2-40B4-BE49-F238E27FC236}">
              <a16:creationId xmlns:a16="http://schemas.microsoft.com/office/drawing/2014/main" id="{DE081E00-9A90-4C0A-BAFB-0D23201A8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6" name="Resim 5">
          <a:extLst>
            <a:ext uri="{FF2B5EF4-FFF2-40B4-BE49-F238E27FC236}">
              <a16:creationId xmlns:a16="http://schemas.microsoft.com/office/drawing/2014/main" id="{93D7578D-EE92-4EFF-886E-95D75CB25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7" name="Resim 5">
          <a:extLst>
            <a:ext uri="{FF2B5EF4-FFF2-40B4-BE49-F238E27FC236}">
              <a16:creationId xmlns:a16="http://schemas.microsoft.com/office/drawing/2014/main" id="{133A3312-265E-4A23-AA73-0D350D9AB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8" name="Resim 5">
          <a:extLst>
            <a:ext uri="{FF2B5EF4-FFF2-40B4-BE49-F238E27FC236}">
              <a16:creationId xmlns:a16="http://schemas.microsoft.com/office/drawing/2014/main" id="{9BFF131B-81E1-4412-AB7B-0BE96031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9" name="Resim 5">
          <a:extLst>
            <a:ext uri="{FF2B5EF4-FFF2-40B4-BE49-F238E27FC236}">
              <a16:creationId xmlns:a16="http://schemas.microsoft.com/office/drawing/2014/main" id="{51CE6590-3B35-4A6A-A448-5E1711D7B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0" name="Resim 5">
          <a:extLst>
            <a:ext uri="{FF2B5EF4-FFF2-40B4-BE49-F238E27FC236}">
              <a16:creationId xmlns:a16="http://schemas.microsoft.com/office/drawing/2014/main" id="{3F4FBFB6-1328-4BEF-9691-3DCD2188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1" name="Resim 5">
          <a:extLst>
            <a:ext uri="{FF2B5EF4-FFF2-40B4-BE49-F238E27FC236}">
              <a16:creationId xmlns:a16="http://schemas.microsoft.com/office/drawing/2014/main" id="{87A9277C-38EE-4730-9C1A-A421D0CD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2" name="Resim 5">
          <a:extLst>
            <a:ext uri="{FF2B5EF4-FFF2-40B4-BE49-F238E27FC236}">
              <a16:creationId xmlns:a16="http://schemas.microsoft.com/office/drawing/2014/main" id="{ACA1CE36-F470-4F17-A14C-91DE88B9B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3" name="Resim 5">
          <a:extLst>
            <a:ext uri="{FF2B5EF4-FFF2-40B4-BE49-F238E27FC236}">
              <a16:creationId xmlns:a16="http://schemas.microsoft.com/office/drawing/2014/main" id="{E993275E-97FA-4731-AE97-0CA22B5AC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4" name="Resim 5">
          <a:extLst>
            <a:ext uri="{FF2B5EF4-FFF2-40B4-BE49-F238E27FC236}">
              <a16:creationId xmlns:a16="http://schemas.microsoft.com/office/drawing/2014/main" id="{8FF96E5B-DFD2-4589-8067-D19ED53D9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5" name="Resim 5">
          <a:extLst>
            <a:ext uri="{FF2B5EF4-FFF2-40B4-BE49-F238E27FC236}">
              <a16:creationId xmlns:a16="http://schemas.microsoft.com/office/drawing/2014/main" id="{E5C84A2F-92DB-4F8E-B143-F081845A4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6" name="Resim 5">
          <a:extLst>
            <a:ext uri="{FF2B5EF4-FFF2-40B4-BE49-F238E27FC236}">
              <a16:creationId xmlns:a16="http://schemas.microsoft.com/office/drawing/2014/main" id="{0A79444B-3B19-4580-BF60-9F0BF98CA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7" name="Resim 5">
          <a:extLst>
            <a:ext uri="{FF2B5EF4-FFF2-40B4-BE49-F238E27FC236}">
              <a16:creationId xmlns:a16="http://schemas.microsoft.com/office/drawing/2014/main" id="{F6D96629-C8B6-43FD-9E00-217033530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8" name="Resim 5">
          <a:extLst>
            <a:ext uri="{FF2B5EF4-FFF2-40B4-BE49-F238E27FC236}">
              <a16:creationId xmlns:a16="http://schemas.microsoft.com/office/drawing/2014/main" id="{7F6F1645-4FFF-47DA-947B-F5612EA9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9" name="Resim 5">
          <a:extLst>
            <a:ext uri="{FF2B5EF4-FFF2-40B4-BE49-F238E27FC236}">
              <a16:creationId xmlns:a16="http://schemas.microsoft.com/office/drawing/2014/main" id="{29BD08B9-7AA7-464B-94EB-70CDBA1D1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0" name="Resim 5">
          <a:extLst>
            <a:ext uri="{FF2B5EF4-FFF2-40B4-BE49-F238E27FC236}">
              <a16:creationId xmlns:a16="http://schemas.microsoft.com/office/drawing/2014/main" id="{CC69A573-D814-42EA-88FD-99F634DC8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1" name="Resim 5">
          <a:extLst>
            <a:ext uri="{FF2B5EF4-FFF2-40B4-BE49-F238E27FC236}">
              <a16:creationId xmlns:a16="http://schemas.microsoft.com/office/drawing/2014/main" id="{4F785AA4-DBED-446E-9769-EF6AE3F72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2" name="Resim 5">
          <a:extLst>
            <a:ext uri="{FF2B5EF4-FFF2-40B4-BE49-F238E27FC236}">
              <a16:creationId xmlns:a16="http://schemas.microsoft.com/office/drawing/2014/main" id="{044BF901-5A61-48A7-8D32-F105B77A7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3" name="Resim 5">
          <a:extLst>
            <a:ext uri="{FF2B5EF4-FFF2-40B4-BE49-F238E27FC236}">
              <a16:creationId xmlns:a16="http://schemas.microsoft.com/office/drawing/2014/main" id="{948665DD-4EF7-4E92-9D92-39C30D824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4" name="Resim 5">
          <a:extLst>
            <a:ext uri="{FF2B5EF4-FFF2-40B4-BE49-F238E27FC236}">
              <a16:creationId xmlns:a16="http://schemas.microsoft.com/office/drawing/2014/main" id="{55107ECA-9197-4F23-BBF5-9B5055813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5" name="Resim 5">
          <a:extLst>
            <a:ext uri="{FF2B5EF4-FFF2-40B4-BE49-F238E27FC236}">
              <a16:creationId xmlns:a16="http://schemas.microsoft.com/office/drawing/2014/main" id="{A4882D8B-B50E-4D42-8817-507EA63A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6" name="Resim 5">
          <a:extLst>
            <a:ext uri="{FF2B5EF4-FFF2-40B4-BE49-F238E27FC236}">
              <a16:creationId xmlns:a16="http://schemas.microsoft.com/office/drawing/2014/main" id="{6CCE038D-1AF7-497E-8499-E083D31A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7" name="Resim 5">
          <a:extLst>
            <a:ext uri="{FF2B5EF4-FFF2-40B4-BE49-F238E27FC236}">
              <a16:creationId xmlns:a16="http://schemas.microsoft.com/office/drawing/2014/main" id="{36F18519-D23A-428B-969D-6300BA249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8" name="Resim 5">
          <a:extLst>
            <a:ext uri="{FF2B5EF4-FFF2-40B4-BE49-F238E27FC236}">
              <a16:creationId xmlns:a16="http://schemas.microsoft.com/office/drawing/2014/main" id="{3A636B23-9178-472E-9C05-E0B3E8450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9" name="Resim 5">
          <a:extLst>
            <a:ext uri="{FF2B5EF4-FFF2-40B4-BE49-F238E27FC236}">
              <a16:creationId xmlns:a16="http://schemas.microsoft.com/office/drawing/2014/main" id="{298575BF-5CB4-4404-9281-700E9F25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0" name="Resim 89">
          <a:extLst>
            <a:ext uri="{FF2B5EF4-FFF2-40B4-BE49-F238E27FC236}">
              <a16:creationId xmlns:a16="http://schemas.microsoft.com/office/drawing/2014/main" id="{D1EBE80C-7DF0-4BB5-86A1-5608E3212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1" name="Resim 5">
          <a:extLst>
            <a:ext uri="{FF2B5EF4-FFF2-40B4-BE49-F238E27FC236}">
              <a16:creationId xmlns:a16="http://schemas.microsoft.com/office/drawing/2014/main" id="{A447446D-9230-4866-AE7D-3C4F75BCB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2" name="Resim 5">
          <a:extLst>
            <a:ext uri="{FF2B5EF4-FFF2-40B4-BE49-F238E27FC236}">
              <a16:creationId xmlns:a16="http://schemas.microsoft.com/office/drawing/2014/main" id="{BF105F95-AD3B-43ED-81B8-A165CAC7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3" name="Resim 5">
          <a:extLst>
            <a:ext uri="{FF2B5EF4-FFF2-40B4-BE49-F238E27FC236}">
              <a16:creationId xmlns:a16="http://schemas.microsoft.com/office/drawing/2014/main" id="{07F1EA16-5439-49F5-8158-F37900332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4" name="Resim 5">
          <a:extLst>
            <a:ext uri="{FF2B5EF4-FFF2-40B4-BE49-F238E27FC236}">
              <a16:creationId xmlns:a16="http://schemas.microsoft.com/office/drawing/2014/main" id="{3A073783-85EF-42FC-AA54-25D3FA768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5" name="Resim 5">
          <a:extLst>
            <a:ext uri="{FF2B5EF4-FFF2-40B4-BE49-F238E27FC236}">
              <a16:creationId xmlns:a16="http://schemas.microsoft.com/office/drawing/2014/main" id="{00947D46-D65A-44F6-B3C7-88C0520C9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6" name="Resim 5">
          <a:extLst>
            <a:ext uri="{FF2B5EF4-FFF2-40B4-BE49-F238E27FC236}">
              <a16:creationId xmlns:a16="http://schemas.microsoft.com/office/drawing/2014/main" id="{F26219D9-9343-4F8B-B9DB-130C0C21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7" name="Resim 5">
          <a:extLst>
            <a:ext uri="{FF2B5EF4-FFF2-40B4-BE49-F238E27FC236}">
              <a16:creationId xmlns:a16="http://schemas.microsoft.com/office/drawing/2014/main" id="{201FA8D8-0065-408F-AE5D-7CEEC0631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8" name="Resim 5">
          <a:extLst>
            <a:ext uri="{FF2B5EF4-FFF2-40B4-BE49-F238E27FC236}">
              <a16:creationId xmlns:a16="http://schemas.microsoft.com/office/drawing/2014/main" id="{D11B7183-2059-4757-BC22-D1EE78F80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9" name="Resim 5">
          <a:extLst>
            <a:ext uri="{FF2B5EF4-FFF2-40B4-BE49-F238E27FC236}">
              <a16:creationId xmlns:a16="http://schemas.microsoft.com/office/drawing/2014/main" id="{1309631E-B658-4FE5-B4FA-445780448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0" name="Resim 5">
          <a:extLst>
            <a:ext uri="{FF2B5EF4-FFF2-40B4-BE49-F238E27FC236}">
              <a16:creationId xmlns:a16="http://schemas.microsoft.com/office/drawing/2014/main" id="{5CC46F9D-E1F7-499A-A37A-3D8B00D85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1" name="Resim 5">
          <a:extLst>
            <a:ext uri="{FF2B5EF4-FFF2-40B4-BE49-F238E27FC236}">
              <a16:creationId xmlns:a16="http://schemas.microsoft.com/office/drawing/2014/main" id="{18863A5A-4498-4D6D-A4A7-055C7973A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2" name="Resim 5">
          <a:extLst>
            <a:ext uri="{FF2B5EF4-FFF2-40B4-BE49-F238E27FC236}">
              <a16:creationId xmlns:a16="http://schemas.microsoft.com/office/drawing/2014/main" id="{B60D3F2D-508D-4F5A-B4D2-5890F083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3" name="Resim 5">
          <a:extLst>
            <a:ext uri="{FF2B5EF4-FFF2-40B4-BE49-F238E27FC236}">
              <a16:creationId xmlns:a16="http://schemas.microsoft.com/office/drawing/2014/main" id="{6500A564-0683-4C12-A071-82D9693E1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4" name="Resim 5">
          <a:extLst>
            <a:ext uri="{FF2B5EF4-FFF2-40B4-BE49-F238E27FC236}">
              <a16:creationId xmlns:a16="http://schemas.microsoft.com/office/drawing/2014/main" id="{A51EB24A-4F5F-470D-B321-6BB0C4419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5" name="Resim 5">
          <a:extLst>
            <a:ext uri="{FF2B5EF4-FFF2-40B4-BE49-F238E27FC236}">
              <a16:creationId xmlns:a16="http://schemas.microsoft.com/office/drawing/2014/main" id="{FAFC386C-837A-4E85-96FB-F0E2901C2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6" name="Resim 5">
          <a:extLst>
            <a:ext uri="{FF2B5EF4-FFF2-40B4-BE49-F238E27FC236}">
              <a16:creationId xmlns:a16="http://schemas.microsoft.com/office/drawing/2014/main" id="{A3A06ECA-F422-4F2E-B1C6-B3443D02D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7" name="Resim 5">
          <a:extLst>
            <a:ext uri="{FF2B5EF4-FFF2-40B4-BE49-F238E27FC236}">
              <a16:creationId xmlns:a16="http://schemas.microsoft.com/office/drawing/2014/main" id="{B2CB0C81-36E9-4C6C-8573-0F868B78C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8" name="Resim 5">
          <a:extLst>
            <a:ext uri="{FF2B5EF4-FFF2-40B4-BE49-F238E27FC236}">
              <a16:creationId xmlns:a16="http://schemas.microsoft.com/office/drawing/2014/main" id="{0AF03D2A-9490-4547-836F-23FC8926F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9" name="Resim 5">
          <a:extLst>
            <a:ext uri="{FF2B5EF4-FFF2-40B4-BE49-F238E27FC236}">
              <a16:creationId xmlns:a16="http://schemas.microsoft.com/office/drawing/2014/main" id="{B92A668E-A473-4135-8F32-5DA659E0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0" name="Resim 5">
          <a:extLst>
            <a:ext uri="{FF2B5EF4-FFF2-40B4-BE49-F238E27FC236}">
              <a16:creationId xmlns:a16="http://schemas.microsoft.com/office/drawing/2014/main" id="{D9AA49F2-E94A-4290-B206-47967696F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1" name="Resim 5">
          <a:extLst>
            <a:ext uri="{FF2B5EF4-FFF2-40B4-BE49-F238E27FC236}">
              <a16:creationId xmlns:a16="http://schemas.microsoft.com/office/drawing/2014/main" id="{F4D3B8EE-5276-4F9C-81F6-6425DE063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2" name="Resim 5">
          <a:extLst>
            <a:ext uri="{FF2B5EF4-FFF2-40B4-BE49-F238E27FC236}">
              <a16:creationId xmlns:a16="http://schemas.microsoft.com/office/drawing/2014/main" id="{D345E2E4-9A0C-4846-8F36-B89F557F6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3" name="Resim 5">
          <a:extLst>
            <a:ext uri="{FF2B5EF4-FFF2-40B4-BE49-F238E27FC236}">
              <a16:creationId xmlns:a16="http://schemas.microsoft.com/office/drawing/2014/main" id="{795CBAC2-2C5A-4A57-BE50-D673CBA57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4" name="Resim 5">
          <a:extLst>
            <a:ext uri="{FF2B5EF4-FFF2-40B4-BE49-F238E27FC236}">
              <a16:creationId xmlns:a16="http://schemas.microsoft.com/office/drawing/2014/main" id="{BFE58299-EA17-481F-9FD3-E87F41A60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5" name="Resim 5">
          <a:extLst>
            <a:ext uri="{FF2B5EF4-FFF2-40B4-BE49-F238E27FC236}">
              <a16:creationId xmlns:a16="http://schemas.microsoft.com/office/drawing/2014/main" id="{2A4FB32E-30E7-4DB1-820F-7AE755AB7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6" name="Resim 115">
          <a:extLst>
            <a:ext uri="{FF2B5EF4-FFF2-40B4-BE49-F238E27FC236}">
              <a16:creationId xmlns:a16="http://schemas.microsoft.com/office/drawing/2014/main" id="{2BAB639E-A67E-47D2-AA81-487485805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7" name="Resim 5">
          <a:extLst>
            <a:ext uri="{FF2B5EF4-FFF2-40B4-BE49-F238E27FC236}">
              <a16:creationId xmlns:a16="http://schemas.microsoft.com/office/drawing/2014/main" id="{B9D7CA2B-B476-4AF8-9B50-AEFAC4F37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8" name="Resim 5">
          <a:extLst>
            <a:ext uri="{FF2B5EF4-FFF2-40B4-BE49-F238E27FC236}">
              <a16:creationId xmlns:a16="http://schemas.microsoft.com/office/drawing/2014/main" id="{AE33AE0D-7AF9-435A-AC2C-44C8CF195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9" name="Resim 5">
          <a:extLst>
            <a:ext uri="{FF2B5EF4-FFF2-40B4-BE49-F238E27FC236}">
              <a16:creationId xmlns:a16="http://schemas.microsoft.com/office/drawing/2014/main" id="{E6522ADA-78D7-44FC-A538-B5DE1DFDF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0" name="Resim 5">
          <a:extLst>
            <a:ext uri="{FF2B5EF4-FFF2-40B4-BE49-F238E27FC236}">
              <a16:creationId xmlns:a16="http://schemas.microsoft.com/office/drawing/2014/main" id="{5F66802B-0A4F-4497-9F12-17670D66F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1" name="Resim 5">
          <a:extLst>
            <a:ext uri="{FF2B5EF4-FFF2-40B4-BE49-F238E27FC236}">
              <a16:creationId xmlns:a16="http://schemas.microsoft.com/office/drawing/2014/main" id="{55F1FD9B-9CE1-473D-A3CF-BBDB96491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2" name="Resim 5">
          <a:extLst>
            <a:ext uri="{FF2B5EF4-FFF2-40B4-BE49-F238E27FC236}">
              <a16:creationId xmlns:a16="http://schemas.microsoft.com/office/drawing/2014/main" id="{A1A791C1-BC22-4376-A588-F55B97CFE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3" name="Resim 5">
          <a:extLst>
            <a:ext uri="{FF2B5EF4-FFF2-40B4-BE49-F238E27FC236}">
              <a16:creationId xmlns:a16="http://schemas.microsoft.com/office/drawing/2014/main" id="{0593C3F0-E316-4266-A2BF-762945571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4" name="Resim 5">
          <a:extLst>
            <a:ext uri="{FF2B5EF4-FFF2-40B4-BE49-F238E27FC236}">
              <a16:creationId xmlns:a16="http://schemas.microsoft.com/office/drawing/2014/main" id="{BE77F20A-374E-4A1A-8159-34A30F79E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5" name="Resim 5">
          <a:extLst>
            <a:ext uri="{FF2B5EF4-FFF2-40B4-BE49-F238E27FC236}">
              <a16:creationId xmlns:a16="http://schemas.microsoft.com/office/drawing/2014/main" id="{4D39C1C5-690B-43F0-9B35-9C162EE47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6" name="Resim 5">
          <a:extLst>
            <a:ext uri="{FF2B5EF4-FFF2-40B4-BE49-F238E27FC236}">
              <a16:creationId xmlns:a16="http://schemas.microsoft.com/office/drawing/2014/main" id="{F1A5F6EB-F5A9-4AA5-9243-356784237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7" name="Resim 5">
          <a:extLst>
            <a:ext uri="{FF2B5EF4-FFF2-40B4-BE49-F238E27FC236}">
              <a16:creationId xmlns:a16="http://schemas.microsoft.com/office/drawing/2014/main" id="{004FA783-A8E7-4A5F-9793-A0A8C43D8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8" name="Resim 5">
          <a:extLst>
            <a:ext uri="{FF2B5EF4-FFF2-40B4-BE49-F238E27FC236}">
              <a16:creationId xmlns:a16="http://schemas.microsoft.com/office/drawing/2014/main" id="{05DD62C1-7D99-4405-BBC8-74E9814C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9" name="Resim 5">
          <a:extLst>
            <a:ext uri="{FF2B5EF4-FFF2-40B4-BE49-F238E27FC236}">
              <a16:creationId xmlns:a16="http://schemas.microsoft.com/office/drawing/2014/main" id="{F50469FB-8866-4B7A-8BA9-7C939C1E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0" name="Resim 5">
          <a:extLst>
            <a:ext uri="{FF2B5EF4-FFF2-40B4-BE49-F238E27FC236}">
              <a16:creationId xmlns:a16="http://schemas.microsoft.com/office/drawing/2014/main" id="{BEF1F7E7-D8AB-4483-8511-B0FF847AD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1" name="Resim 5">
          <a:extLst>
            <a:ext uri="{FF2B5EF4-FFF2-40B4-BE49-F238E27FC236}">
              <a16:creationId xmlns:a16="http://schemas.microsoft.com/office/drawing/2014/main" id="{D3B23CC7-0954-40B6-B287-ACD49F531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2" name="Resim 5">
          <a:extLst>
            <a:ext uri="{FF2B5EF4-FFF2-40B4-BE49-F238E27FC236}">
              <a16:creationId xmlns:a16="http://schemas.microsoft.com/office/drawing/2014/main" id="{D20A951A-321C-4940-988F-88424A9DC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3" name="Resim 5">
          <a:extLst>
            <a:ext uri="{FF2B5EF4-FFF2-40B4-BE49-F238E27FC236}">
              <a16:creationId xmlns:a16="http://schemas.microsoft.com/office/drawing/2014/main" id="{1AC09C86-5170-48E8-9F89-23735521A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4" name="Resim 5">
          <a:extLst>
            <a:ext uri="{FF2B5EF4-FFF2-40B4-BE49-F238E27FC236}">
              <a16:creationId xmlns:a16="http://schemas.microsoft.com/office/drawing/2014/main" id="{349E9EFE-9AC4-4F8A-83CB-662FC997C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5" name="Resim 5">
          <a:extLst>
            <a:ext uri="{FF2B5EF4-FFF2-40B4-BE49-F238E27FC236}">
              <a16:creationId xmlns:a16="http://schemas.microsoft.com/office/drawing/2014/main" id="{ACA218E3-8834-4E70-8834-933AC03EB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6" name="Resim 5">
          <a:extLst>
            <a:ext uri="{FF2B5EF4-FFF2-40B4-BE49-F238E27FC236}">
              <a16:creationId xmlns:a16="http://schemas.microsoft.com/office/drawing/2014/main" id="{C0E19042-719F-41B5-AC71-1C20EF97B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7" name="Resim 5">
          <a:extLst>
            <a:ext uri="{FF2B5EF4-FFF2-40B4-BE49-F238E27FC236}">
              <a16:creationId xmlns:a16="http://schemas.microsoft.com/office/drawing/2014/main" id="{21C564E7-FACC-4B22-A5E1-C1FA67789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8" name="Resim 5">
          <a:extLst>
            <a:ext uri="{FF2B5EF4-FFF2-40B4-BE49-F238E27FC236}">
              <a16:creationId xmlns:a16="http://schemas.microsoft.com/office/drawing/2014/main" id="{FA37BB76-9295-4FD6-A04A-AC911E8E9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9" name="Resim 5">
          <a:extLst>
            <a:ext uri="{FF2B5EF4-FFF2-40B4-BE49-F238E27FC236}">
              <a16:creationId xmlns:a16="http://schemas.microsoft.com/office/drawing/2014/main" id="{F4ECB9F2-4E6A-4AA7-A7C4-9839B1288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0" name="Resim 5">
          <a:extLst>
            <a:ext uri="{FF2B5EF4-FFF2-40B4-BE49-F238E27FC236}">
              <a16:creationId xmlns:a16="http://schemas.microsoft.com/office/drawing/2014/main" id="{C77609E0-4D29-4909-8B25-694037C4D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1" name="Resim 5">
          <a:extLst>
            <a:ext uri="{FF2B5EF4-FFF2-40B4-BE49-F238E27FC236}">
              <a16:creationId xmlns:a16="http://schemas.microsoft.com/office/drawing/2014/main" id="{96134806-3580-410B-9890-48699C3B7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2" name="Resim 141">
          <a:extLst>
            <a:ext uri="{FF2B5EF4-FFF2-40B4-BE49-F238E27FC236}">
              <a16:creationId xmlns:a16="http://schemas.microsoft.com/office/drawing/2014/main" id="{77D93A00-E101-4FFF-BDA5-49352EE7D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3" name="Resim 5">
          <a:extLst>
            <a:ext uri="{FF2B5EF4-FFF2-40B4-BE49-F238E27FC236}">
              <a16:creationId xmlns:a16="http://schemas.microsoft.com/office/drawing/2014/main" id="{435EBF44-0663-4B53-A661-E62C636A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4" name="Resim 5">
          <a:extLst>
            <a:ext uri="{FF2B5EF4-FFF2-40B4-BE49-F238E27FC236}">
              <a16:creationId xmlns:a16="http://schemas.microsoft.com/office/drawing/2014/main" id="{941B5A6C-92F0-45C9-9310-79C303A4D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5" name="Resim 5">
          <a:extLst>
            <a:ext uri="{FF2B5EF4-FFF2-40B4-BE49-F238E27FC236}">
              <a16:creationId xmlns:a16="http://schemas.microsoft.com/office/drawing/2014/main" id="{FC85C780-E9FC-414F-A7D0-D22C97FC5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6" name="Resim 5">
          <a:extLst>
            <a:ext uri="{FF2B5EF4-FFF2-40B4-BE49-F238E27FC236}">
              <a16:creationId xmlns:a16="http://schemas.microsoft.com/office/drawing/2014/main" id="{8C37BBB3-9DD3-4B2B-82F2-12E23D02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7" name="Resim 5">
          <a:extLst>
            <a:ext uri="{FF2B5EF4-FFF2-40B4-BE49-F238E27FC236}">
              <a16:creationId xmlns:a16="http://schemas.microsoft.com/office/drawing/2014/main" id="{8212EBB8-1732-461A-B981-0F06651F5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8" name="Resim 5">
          <a:extLst>
            <a:ext uri="{FF2B5EF4-FFF2-40B4-BE49-F238E27FC236}">
              <a16:creationId xmlns:a16="http://schemas.microsoft.com/office/drawing/2014/main" id="{63D85738-AE9B-468F-B503-BBCF0BFB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9" name="Resim 5">
          <a:extLst>
            <a:ext uri="{FF2B5EF4-FFF2-40B4-BE49-F238E27FC236}">
              <a16:creationId xmlns:a16="http://schemas.microsoft.com/office/drawing/2014/main" id="{A54D7BA9-F461-46C8-81B2-910363F0E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0" name="Resim 5">
          <a:extLst>
            <a:ext uri="{FF2B5EF4-FFF2-40B4-BE49-F238E27FC236}">
              <a16:creationId xmlns:a16="http://schemas.microsoft.com/office/drawing/2014/main" id="{7F4E1AEC-08B7-4D53-87C0-6D770C79D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1" name="Resim 5">
          <a:extLst>
            <a:ext uri="{FF2B5EF4-FFF2-40B4-BE49-F238E27FC236}">
              <a16:creationId xmlns:a16="http://schemas.microsoft.com/office/drawing/2014/main" id="{54230B50-1C38-4489-B101-430E6B95A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2" name="Resim 5">
          <a:extLst>
            <a:ext uri="{FF2B5EF4-FFF2-40B4-BE49-F238E27FC236}">
              <a16:creationId xmlns:a16="http://schemas.microsoft.com/office/drawing/2014/main" id="{9237FA28-1B5E-4A99-A303-FFC69AE1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3" name="Resim 5">
          <a:extLst>
            <a:ext uri="{FF2B5EF4-FFF2-40B4-BE49-F238E27FC236}">
              <a16:creationId xmlns:a16="http://schemas.microsoft.com/office/drawing/2014/main" id="{AC2947E9-9F60-49C7-B4C8-3E3A5263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4" name="Resim 5">
          <a:extLst>
            <a:ext uri="{FF2B5EF4-FFF2-40B4-BE49-F238E27FC236}">
              <a16:creationId xmlns:a16="http://schemas.microsoft.com/office/drawing/2014/main" id="{7918FC3A-57F5-4B47-B673-7AC9F4BDC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5" name="Resim 5">
          <a:extLst>
            <a:ext uri="{FF2B5EF4-FFF2-40B4-BE49-F238E27FC236}">
              <a16:creationId xmlns:a16="http://schemas.microsoft.com/office/drawing/2014/main" id="{5CAD2518-6BC4-45A7-91ED-46E7FEEAD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6" name="Resim 5">
          <a:extLst>
            <a:ext uri="{FF2B5EF4-FFF2-40B4-BE49-F238E27FC236}">
              <a16:creationId xmlns:a16="http://schemas.microsoft.com/office/drawing/2014/main" id="{3985AE23-6520-4D05-8A4A-E86DAFE6B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7" name="Resim 5">
          <a:extLst>
            <a:ext uri="{FF2B5EF4-FFF2-40B4-BE49-F238E27FC236}">
              <a16:creationId xmlns:a16="http://schemas.microsoft.com/office/drawing/2014/main" id="{2C0175EA-8A4C-405B-AFA6-49C9AC967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8" name="Resim 5">
          <a:extLst>
            <a:ext uri="{FF2B5EF4-FFF2-40B4-BE49-F238E27FC236}">
              <a16:creationId xmlns:a16="http://schemas.microsoft.com/office/drawing/2014/main" id="{DC08DB59-17D5-4A2F-AA38-ABA850D0E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9" name="Resim 5">
          <a:extLst>
            <a:ext uri="{FF2B5EF4-FFF2-40B4-BE49-F238E27FC236}">
              <a16:creationId xmlns:a16="http://schemas.microsoft.com/office/drawing/2014/main" id="{015840F6-7C37-4EB0-8942-7268EA615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0" name="Resim 5">
          <a:extLst>
            <a:ext uri="{FF2B5EF4-FFF2-40B4-BE49-F238E27FC236}">
              <a16:creationId xmlns:a16="http://schemas.microsoft.com/office/drawing/2014/main" id="{8A8AE7C9-235F-4AB1-8F24-1C9279378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1" name="Resim 5">
          <a:extLst>
            <a:ext uri="{FF2B5EF4-FFF2-40B4-BE49-F238E27FC236}">
              <a16:creationId xmlns:a16="http://schemas.microsoft.com/office/drawing/2014/main" id="{7355B41D-215E-41F6-9483-CE0E447FD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2" name="Resim 5">
          <a:extLst>
            <a:ext uri="{FF2B5EF4-FFF2-40B4-BE49-F238E27FC236}">
              <a16:creationId xmlns:a16="http://schemas.microsoft.com/office/drawing/2014/main" id="{2E98504A-2649-4ED1-AE21-0A6C18A67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3" name="Resim 5">
          <a:extLst>
            <a:ext uri="{FF2B5EF4-FFF2-40B4-BE49-F238E27FC236}">
              <a16:creationId xmlns:a16="http://schemas.microsoft.com/office/drawing/2014/main" id="{31FDF3CB-BC20-4426-ACAB-607886C62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4" name="Resim 5">
          <a:extLst>
            <a:ext uri="{FF2B5EF4-FFF2-40B4-BE49-F238E27FC236}">
              <a16:creationId xmlns:a16="http://schemas.microsoft.com/office/drawing/2014/main" id="{94DEA3A6-5682-45E4-AE0A-59C84C375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5" name="Resim 5">
          <a:extLst>
            <a:ext uri="{FF2B5EF4-FFF2-40B4-BE49-F238E27FC236}">
              <a16:creationId xmlns:a16="http://schemas.microsoft.com/office/drawing/2014/main" id="{E6EB71A3-71A2-4C7D-B767-B8B4F07E6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6" name="Resim 5">
          <a:extLst>
            <a:ext uri="{FF2B5EF4-FFF2-40B4-BE49-F238E27FC236}">
              <a16:creationId xmlns:a16="http://schemas.microsoft.com/office/drawing/2014/main" id="{AF69B5D2-A89E-4BD6-A4FF-D133D36DB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7" name="Resim 5">
          <a:extLst>
            <a:ext uri="{FF2B5EF4-FFF2-40B4-BE49-F238E27FC236}">
              <a16:creationId xmlns:a16="http://schemas.microsoft.com/office/drawing/2014/main" id="{36757B5C-F660-474E-B86F-817B293B2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8" name="Resim 5">
          <a:extLst>
            <a:ext uri="{FF2B5EF4-FFF2-40B4-BE49-F238E27FC236}">
              <a16:creationId xmlns:a16="http://schemas.microsoft.com/office/drawing/2014/main" id="{4AE22649-9F27-4618-8571-6828D3EA1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9" name="Resim 5">
          <a:extLst>
            <a:ext uri="{FF2B5EF4-FFF2-40B4-BE49-F238E27FC236}">
              <a16:creationId xmlns:a16="http://schemas.microsoft.com/office/drawing/2014/main" id="{3D315BCE-627A-482B-B0CE-CC6A6B607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0" name="Resim 5">
          <a:extLst>
            <a:ext uri="{FF2B5EF4-FFF2-40B4-BE49-F238E27FC236}">
              <a16:creationId xmlns:a16="http://schemas.microsoft.com/office/drawing/2014/main" id="{B56CFF17-A02E-4D42-A852-97E9A0E1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1" name="Resim 5">
          <a:extLst>
            <a:ext uri="{FF2B5EF4-FFF2-40B4-BE49-F238E27FC236}">
              <a16:creationId xmlns:a16="http://schemas.microsoft.com/office/drawing/2014/main" id="{05012EAD-E557-41C1-881C-05CBD6B92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2" name="Resim 5">
          <a:extLst>
            <a:ext uri="{FF2B5EF4-FFF2-40B4-BE49-F238E27FC236}">
              <a16:creationId xmlns:a16="http://schemas.microsoft.com/office/drawing/2014/main" id="{FCFB492E-79A2-4A42-AD0D-407A033FD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3" name="Resim 5">
          <a:extLst>
            <a:ext uri="{FF2B5EF4-FFF2-40B4-BE49-F238E27FC236}">
              <a16:creationId xmlns:a16="http://schemas.microsoft.com/office/drawing/2014/main" id="{A241BED9-1999-4203-90E2-69FD37920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4" name="Resim 173">
          <a:extLst>
            <a:ext uri="{FF2B5EF4-FFF2-40B4-BE49-F238E27FC236}">
              <a16:creationId xmlns:a16="http://schemas.microsoft.com/office/drawing/2014/main" id="{65E1A1F0-35ED-4E3A-8C3C-1C849379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5" name="Resim 5">
          <a:extLst>
            <a:ext uri="{FF2B5EF4-FFF2-40B4-BE49-F238E27FC236}">
              <a16:creationId xmlns:a16="http://schemas.microsoft.com/office/drawing/2014/main" id="{F450E806-9DED-4A65-83EC-B2584AE1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6" name="Resim 5">
          <a:extLst>
            <a:ext uri="{FF2B5EF4-FFF2-40B4-BE49-F238E27FC236}">
              <a16:creationId xmlns:a16="http://schemas.microsoft.com/office/drawing/2014/main" id="{7CE78EBA-6405-4C07-A7FC-C608D5812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7" name="Resim 5">
          <a:extLst>
            <a:ext uri="{FF2B5EF4-FFF2-40B4-BE49-F238E27FC236}">
              <a16:creationId xmlns:a16="http://schemas.microsoft.com/office/drawing/2014/main" id="{522E33B4-0AB6-404E-87F7-CD83E1500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8" name="Resim 5">
          <a:extLst>
            <a:ext uri="{FF2B5EF4-FFF2-40B4-BE49-F238E27FC236}">
              <a16:creationId xmlns:a16="http://schemas.microsoft.com/office/drawing/2014/main" id="{78990321-CAAC-40F9-AFB2-0AAF51944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9" name="Resim 5">
          <a:extLst>
            <a:ext uri="{FF2B5EF4-FFF2-40B4-BE49-F238E27FC236}">
              <a16:creationId xmlns:a16="http://schemas.microsoft.com/office/drawing/2014/main" id="{6B5E6C88-D68F-4E8A-B41B-E506A748D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0" name="Resim 5">
          <a:extLst>
            <a:ext uri="{FF2B5EF4-FFF2-40B4-BE49-F238E27FC236}">
              <a16:creationId xmlns:a16="http://schemas.microsoft.com/office/drawing/2014/main" id="{8B7F6BC4-8BE1-4F7B-9762-42597E80F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1" name="Resim 5">
          <a:extLst>
            <a:ext uri="{FF2B5EF4-FFF2-40B4-BE49-F238E27FC236}">
              <a16:creationId xmlns:a16="http://schemas.microsoft.com/office/drawing/2014/main" id="{B0894A2A-7215-4D7F-92E4-E4966A9A6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2" name="Resim 5">
          <a:extLst>
            <a:ext uri="{FF2B5EF4-FFF2-40B4-BE49-F238E27FC236}">
              <a16:creationId xmlns:a16="http://schemas.microsoft.com/office/drawing/2014/main" id="{133C3327-7F79-48FC-BC32-8112AF366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3" name="Resim 5">
          <a:extLst>
            <a:ext uri="{FF2B5EF4-FFF2-40B4-BE49-F238E27FC236}">
              <a16:creationId xmlns:a16="http://schemas.microsoft.com/office/drawing/2014/main" id="{FA83B567-28FB-48B3-86BB-8B2F61C3D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4" name="Resim 5">
          <a:extLst>
            <a:ext uri="{FF2B5EF4-FFF2-40B4-BE49-F238E27FC236}">
              <a16:creationId xmlns:a16="http://schemas.microsoft.com/office/drawing/2014/main" id="{DE711454-5257-4578-AA77-EE00B10E6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5" name="Resim 5">
          <a:extLst>
            <a:ext uri="{FF2B5EF4-FFF2-40B4-BE49-F238E27FC236}">
              <a16:creationId xmlns:a16="http://schemas.microsoft.com/office/drawing/2014/main" id="{06298A79-DC37-49A2-8099-D266783A8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6" name="Resim 5">
          <a:extLst>
            <a:ext uri="{FF2B5EF4-FFF2-40B4-BE49-F238E27FC236}">
              <a16:creationId xmlns:a16="http://schemas.microsoft.com/office/drawing/2014/main" id="{EE1B7FF8-3BA4-4444-866C-EB32C17A7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7" name="Resim 5">
          <a:extLst>
            <a:ext uri="{FF2B5EF4-FFF2-40B4-BE49-F238E27FC236}">
              <a16:creationId xmlns:a16="http://schemas.microsoft.com/office/drawing/2014/main" id="{514C2642-C203-4D36-B464-38F834142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8" name="Resim 5">
          <a:extLst>
            <a:ext uri="{FF2B5EF4-FFF2-40B4-BE49-F238E27FC236}">
              <a16:creationId xmlns:a16="http://schemas.microsoft.com/office/drawing/2014/main" id="{3710AD83-FC47-4332-80CE-0073FCA6F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9" name="Resim 5">
          <a:extLst>
            <a:ext uri="{FF2B5EF4-FFF2-40B4-BE49-F238E27FC236}">
              <a16:creationId xmlns:a16="http://schemas.microsoft.com/office/drawing/2014/main" id="{05E48B31-A595-490A-B08E-C33A0915A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0" name="Resim 5">
          <a:extLst>
            <a:ext uri="{FF2B5EF4-FFF2-40B4-BE49-F238E27FC236}">
              <a16:creationId xmlns:a16="http://schemas.microsoft.com/office/drawing/2014/main" id="{CD94A3A4-CD7E-4858-8660-694BBB193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1" name="Resim 5">
          <a:extLst>
            <a:ext uri="{FF2B5EF4-FFF2-40B4-BE49-F238E27FC236}">
              <a16:creationId xmlns:a16="http://schemas.microsoft.com/office/drawing/2014/main" id="{28A92E6C-4AB0-4CBA-9126-CCDCE5B0A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2" name="Resim 5">
          <a:extLst>
            <a:ext uri="{FF2B5EF4-FFF2-40B4-BE49-F238E27FC236}">
              <a16:creationId xmlns:a16="http://schemas.microsoft.com/office/drawing/2014/main" id="{1F963504-3E75-42D0-A259-8788E2171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3" name="Resim 5">
          <a:extLst>
            <a:ext uri="{FF2B5EF4-FFF2-40B4-BE49-F238E27FC236}">
              <a16:creationId xmlns:a16="http://schemas.microsoft.com/office/drawing/2014/main" id="{03502698-BD73-4940-96DB-F044E6021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4" name="Resim 5">
          <a:extLst>
            <a:ext uri="{FF2B5EF4-FFF2-40B4-BE49-F238E27FC236}">
              <a16:creationId xmlns:a16="http://schemas.microsoft.com/office/drawing/2014/main" id="{49F5F50B-7D48-47D7-9F47-D3140DA05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5" name="Resim 5">
          <a:extLst>
            <a:ext uri="{FF2B5EF4-FFF2-40B4-BE49-F238E27FC236}">
              <a16:creationId xmlns:a16="http://schemas.microsoft.com/office/drawing/2014/main" id="{B6F1CE96-5FAB-4F78-BBC4-BCADC0D8E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196" name="Resim 1">
          <a:extLst>
            <a:ext uri="{FF2B5EF4-FFF2-40B4-BE49-F238E27FC236}">
              <a16:creationId xmlns:a16="http://schemas.microsoft.com/office/drawing/2014/main" id="{89B8CA07-AEAC-4047-9D5A-B9E9289B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197" name="Resim 1">
          <a:extLst>
            <a:ext uri="{FF2B5EF4-FFF2-40B4-BE49-F238E27FC236}">
              <a16:creationId xmlns:a16="http://schemas.microsoft.com/office/drawing/2014/main" id="{1CC159E3-0329-4BC1-9F1E-6732650C7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95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id="{9BCA003D-D39A-4200-8DC4-773429E93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id="{CA252278-7499-40FF-AF5A-2A15DBF1E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8" name="Resim 5">
          <a:extLst>
            <a:ext uri="{FF2B5EF4-FFF2-40B4-BE49-F238E27FC236}">
              <a16:creationId xmlns:a16="http://schemas.microsoft.com/office/drawing/2014/main" id="{2882C22D-1E98-490B-B682-FA42ADE11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9" name="Resim 5">
          <a:extLst>
            <a:ext uri="{FF2B5EF4-FFF2-40B4-BE49-F238E27FC236}">
              <a16:creationId xmlns:a16="http://schemas.microsoft.com/office/drawing/2014/main" id="{44DC24F1-7B6C-4246-BC05-9BAEE64B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0" name="Resim 5">
          <a:extLst>
            <a:ext uri="{FF2B5EF4-FFF2-40B4-BE49-F238E27FC236}">
              <a16:creationId xmlns:a16="http://schemas.microsoft.com/office/drawing/2014/main" id="{FB7ACFAC-B18C-44D5-B95F-3EC90DD1E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1" name="Resim 5">
          <a:extLst>
            <a:ext uri="{FF2B5EF4-FFF2-40B4-BE49-F238E27FC236}">
              <a16:creationId xmlns:a16="http://schemas.microsoft.com/office/drawing/2014/main" id="{A25B6215-8741-47F7-A2B3-6F3FAD7A9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2" name="Resim 5">
          <a:extLst>
            <a:ext uri="{FF2B5EF4-FFF2-40B4-BE49-F238E27FC236}">
              <a16:creationId xmlns:a16="http://schemas.microsoft.com/office/drawing/2014/main" id="{348AA320-275B-40F1-8C06-A24450DE9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3" name="Resim 5">
          <a:extLst>
            <a:ext uri="{FF2B5EF4-FFF2-40B4-BE49-F238E27FC236}">
              <a16:creationId xmlns:a16="http://schemas.microsoft.com/office/drawing/2014/main" id="{5C801B0C-35BA-4B6E-B80B-FADD81B38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4" name="Resim 5">
          <a:extLst>
            <a:ext uri="{FF2B5EF4-FFF2-40B4-BE49-F238E27FC236}">
              <a16:creationId xmlns:a16="http://schemas.microsoft.com/office/drawing/2014/main" id="{5717A58D-7261-4241-A53D-DA3AE75D3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5" name="Resim 5">
          <a:extLst>
            <a:ext uri="{FF2B5EF4-FFF2-40B4-BE49-F238E27FC236}">
              <a16:creationId xmlns:a16="http://schemas.microsoft.com/office/drawing/2014/main" id="{3133AFDB-A0AB-4AB2-AA36-2CBF1C6F2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6" name="Resim 5">
          <a:extLst>
            <a:ext uri="{FF2B5EF4-FFF2-40B4-BE49-F238E27FC236}">
              <a16:creationId xmlns:a16="http://schemas.microsoft.com/office/drawing/2014/main" id="{A8300008-8646-4BBB-A3E5-8EF2B4E96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7" name="Resim 5">
          <a:extLst>
            <a:ext uri="{FF2B5EF4-FFF2-40B4-BE49-F238E27FC236}">
              <a16:creationId xmlns:a16="http://schemas.microsoft.com/office/drawing/2014/main" id="{1C17DA69-E6FB-4F57-8159-8DC04281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8" name="Resim 5">
          <a:extLst>
            <a:ext uri="{FF2B5EF4-FFF2-40B4-BE49-F238E27FC236}">
              <a16:creationId xmlns:a16="http://schemas.microsoft.com/office/drawing/2014/main" id="{FF34A4B5-5E71-4D27-A95D-42C70D3B2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9" name="Resim 5">
          <a:extLst>
            <a:ext uri="{FF2B5EF4-FFF2-40B4-BE49-F238E27FC236}">
              <a16:creationId xmlns:a16="http://schemas.microsoft.com/office/drawing/2014/main" id="{F2B341C8-0446-4BFE-ABB8-3CC788921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0" name="Resim 5">
          <a:extLst>
            <a:ext uri="{FF2B5EF4-FFF2-40B4-BE49-F238E27FC236}">
              <a16:creationId xmlns:a16="http://schemas.microsoft.com/office/drawing/2014/main" id="{1B4F4DD5-773C-4223-A020-9A21AD4B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3" name="Resim 5">
          <a:extLst>
            <a:ext uri="{FF2B5EF4-FFF2-40B4-BE49-F238E27FC236}">
              <a16:creationId xmlns:a16="http://schemas.microsoft.com/office/drawing/2014/main" id="{17E8E523-1C52-4C72-9E8C-AA6A5E183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4" name="Resim 5">
          <a:extLst>
            <a:ext uri="{FF2B5EF4-FFF2-40B4-BE49-F238E27FC236}">
              <a16:creationId xmlns:a16="http://schemas.microsoft.com/office/drawing/2014/main" id="{BCC396DE-7CB8-4DFE-8BA0-8FB6DE4C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5" name="Resim 5">
          <a:extLst>
            <a:ext uri="{FF2B5EF4-FFF2-40B4-BE49-F238E27FC236}">
              <a16:creationId xmlns:a16="http://schemas.microsoft.com/office/drawing/2014/main" id="{F7E53AAD-2642-47A3-9CD7-AD0C59CFC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6" name="Resim 5">
          <a:extLst>
            <a:ext uri="{FF2B5EF4-FFF2-40B4-BE49-F238E27FC236}">
              <a16:creationId xmlns:a16="http://schemas.microsoft.com/office/drawing/2014/main" id="{7AE33BF6-DA84-430A-993E-525E54640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7" name="Resim 5">
          <a:extLst>
            <a:ext uri="{FF2B5EF4-FFF2-40B4-BE49-F238E27FC236}">
              <a16:creationId xmlns:a16="http://schemas.microsoft.com/office/drawing/2014/main" id="{04092D01-A233-4FF7-909D-CBDD02774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8" name="Resim 5">
          <a:extLst>
            <a:ext uri="{FF2B5EF4-FFF2-40B4-BE49-F238E27FC236}">
              <a16:creationId xmlns:a16="http://schemas.microsoft.com/office/drawing/2014/main" id="{9DFFE515-E5B1-4048-8A67-394F9F876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9" name="Resim 5">
          <a:extLst>
            <a:ext uri="{FF2B5EF4-FFF2-40B4-BE49-F238E27FC236}">
              <a16:creationId xmlns:a16="http://schemas.microsoft.com/office/drawing/2014/main" id="{D322360A-C76E-4B4C-ADF4-0CD536552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0" name="Resim 5">
          <a:extLst>
            <a:ext uri="{FF2B5EF4-FFF2-40B4-BE49-F238E27FC236}">
              <a16:creationId xmlns:a16="http://schemas.microsoft.com/office/drawing/2014/main" id="{C80AFC6D-ED56-4CD6-ADF4-EAE82798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1" name="Resim 5">
          <a:extLst>
            <a:ext uri="{FF2B5EF4-FFF2-40B4-BE49-F238E27FC236}">
              <a16:creationId xmlns:a16="http://schemas.microsoft.com/office/drawing/2014/main" id="{09323A11-AA6E-4745-94D8-64205EF63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2" name="Resim 5">
          <a:extLst>
            <a:ext uri="{FF2B5EF4-FFF2-40B4-BE49-F238E27FC236}">
              <a16:creationId xmlns:a16="http://schemas.microsoft.com/office/drawing/2014/main" id="{A75F319A-C0EA-40DD-8709-40620CF33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3" name="Resim 5">
          <a:extLst>
            <a:ext uri="{FF2B5EF4-FFF2-40B4-BE49-F238E27FC236}">
              <a16:creationId xmlns:a16="http://schemas.microsoft.com/office/drawing/2014/main" id="{DA992652-1181-4058-948B-03360B600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4" name="Resim 5">
          <a:extLst>
            <a:ext uri="{FF2B5EF4-FFF2-40B4-BE49-F238E27FC236}">
              <a16:creationId xmlns:a16="http://schemas.microsoft.com/office/drawing/2014/main" id="{6161F416-A0BB-4B70-A1A1-2D5259428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5" name="Resim 5">
          <a:extLst>
            <a:ext uri="{FF2B5EF4-FFF2-40B4-BE49-F238E27FC236}">
              <a16:creationId xmlns:a16="http://schemas.microsoft.com/office/drawing/2014/main" id="{8B601024-567B-4633-8ACF-E3EE59325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6" name="Resim 5">
          <a:extLst>
            <a:ext uri="{FF2B5EF4-FFF2-40B4-BE49-F238E27FC236}">
              <a16:creationId xmlns:a16="http://schemas.microsoft.com/office/drawing/2014/main" id="{899C0920-5D6F-4492-ABE6-CB8D53094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7" name="Resim 5">
          <a:extLst>
            <a:ext uri="{FF2B5EF4-FFF2-40B4-BE49-F238E27FC236}">
              <a16:creationId xmlns:a16="http://schemas.microsoft.com/office/drawing/2014/main" id="{FC92128B-9A70-4D2D-A115-9BD5EC5ED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8" name="Resim 3707">
          <a:extLst>
            <a:ext uri="{FF2B5EF4-FFF2-40B4-BE49-F238E27FC236}">
              <a16:creationId xmlns:a16="http://schemas.microsoft.com/office/drawing/2014/main" id="{8B8971DB-02A1-434B-840A-3EF2749B8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9" name="Resim 5">
          <a:extLst>
            <a:ext uri="{FF2B5EF4-FFF2-40B4-BE49-F238E27FC236}">
              <a16:creationId xmlns:a16="http://schemas.microsoft.com/office/drawing/2014/main" id="{10C83AEC-D5E6-44E2-A534-F4CC19C8B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0" name="Resim 5">
          <a:extLst>
            <a:ext uri="{FF2B5EF4-FFF2-40B4-BE49-F238E27FC236}">
              <a16:creationId xmlns:a16="http://schemas.microsoft.com/office/drawing/2014/main" id="{786A4300-3D0D-4A34-99DA-BCBF1FDB3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1" name="Resim 5">
          <a:extLst>
            <a:ext uri="{FF2B5EF4-FFF2-40B4-BE49-F238E27FC236}">
              <a16:creationId xmlns:a16="http://schemas.microsoft.com/office/drawing/2014/main" id="{55F6EA26-BF15-485D-8DEC-DBBA78FAA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2" name="Resim 5">
          <a:extLst>
            <a:ext uri="{FF2B5EF4-FFF2-40B4-BE49-F238E27FC236}">
              <a16:creationId xmlns:a16="http://schemas.microsoft.com/office/drawing/2014/main" id="{2B407B0E-6700-4651-BA2B-C06D07B1B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3" name="Resim 5">
          <a:extLst>
            <a:ext uri="{FF2B5EF4-FFF2-40B4-BE49-F238E27FC236}">
              <a16:creationId xmlns:a16="http://schemas.microsoft.com/office/drawing/2014/main" id="{81BEAD9D-3589-42C6-8FCC-D28CF6B95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4" name="Resim 5">
          <a:extLst>
            <a:ext uri="{FF2B5EF4-FFF2-40B4-BE49-F238E27FC236}">
              <a16:creationId xmlns:a16="http://schemas.microsoft.com/office/drawing/2014/main" id="{74E14374-DE2B-42A4-A757-D05B2C87C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5" name="Resim 5">
          <a:extLst>
            <a:ext uri="{FF2B5EF4-FFF2-40B4-BE49-F238E27FC236}">
              <a16:creationId xmlns:a16="http://schemas.microsoft.com/office/drawing/2014/main" id="{0D13A649-3C73-402E-B974-8B6C1C8BB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6" name="Resim 5">
          <a:extLst>
            <a:ext uri="{FF2B5EF4-FFF2-40B4-BE49-F238E27FC236}">
              <a16:creationId xmlns:a16="http://schemas.microsoft.com/office/drawing/2014/main" id="{78C3730C-CCBE-4E01-9B74-7511AEDF2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7" name="Resim 5">
          <a:extLst>
            <a:ext uri="{FF2B5EF4-FFF2-40B4-BE49-F238E27FC236}">
              <a16:creationId xmlns:a16="http://schemas.microsoft.com/office/drawing/2014/main" id="{7C6C8314-70C1-4019-A53D-6B5537733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8" name="Resim 5">
          <a:extLst>
            <a:ext uri="{FF2B5EF4-FFF2-40B4-BE49-F238E27FC236}">
              <a16:creationId xmlns:a16="http://schemas.microsoft.com/office/drawing/2014/main" id="{C44A522C-775F-46F0-9D5A-4B9A0C9DC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9" name="Resim 5">
          <a:extLst>
            <a:ext uri="{FF2B5EF4-FFF2-40B4-BE49-F238E27FC236}">
              <a16:creationId xmlns:a16="http://schemas.microsoft.com/office/drawing/2014/main" id="{4F8B3609-7C2A-41F2-A087-483F8A226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0" name="Resim 5">
          <a:extLst>
            <a:ext uri="{FF2B5EF4-FFF2-40B4-BE49-F238E27FC236}">
              <a16:creationId xmlns:a16="http://schemas.microsoft.com/office/drawing/2014/main" id="{F72FEDD0-7C19-40F1-8815-1E8DAF61D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1" name="Resim 5">
          <a:extLst>
            <a:ext uri="{FF2B5EF4-FFF2-40B4-BE49-F238E27FC236}">
              <a16:creationId xmlns:a16="http://schemas.microsoft.com/office/drawing/2014/main" id="{70F2747A-658B-4407-91F8-A3D6D1530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2" name="Resim 5">
          <a:extLst>
            <a:ext uri="{FF2B5EF4-FFF2-40B4-BE49-F238E27FC236}">
              <a16:creationId xmlns:a16="http://schemas.microsoft.com/office/drawing/2014/main" id="{A934E354-A3C4-4ACC-84D4-754BD358A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3" name="Resim 5">
          <a:extLst>
            <a:ext uri="{FF2B5EF4-FFF2-40B4-BE49-F238E27FC236}">
              <a16:creationId xmlns:a16="http://schemas.microsoft.com/office/drawing/2014/main" id="{F0C26528-B6A7-4787-8F0B-6B303C2F0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4" name="Resim 5">
          <a:extLst>
            <a:ext uri="{FF2B5EF4-FFF2-40B4-BE49-F238E27FC236}">
              <a16:creationId xmlns:a16="http://schemas.microsoft.com/office/drawing/2014/main" id="{E5BD3538-8D61-45D2-AC24-62E2C77E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5" name="Resim 5">
          <a:extLst>
            <a:ext uri="{FF2B5EF4-FFF2-40B4-BE49-F238E27FC236}">
              <a16:creationId xmlns:a16="http://schemas.microsoft.com/office/drawing/2014/main" id="{F7AC54B2-35CD-4A19-90D5-7E37450B1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6" name="Resim 5">
          <a:extLst>
            <a:ext uri="{FF2B5EF4-FFF2-40B4-BE49-F238E27FC236}">
              <a16:creationId xmlns:a16="http://schemas.microsoft.com/office/drawing/2014/main" id="{E365188A-C295-44BF-B594-658E738AC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7" name="Resim 5">
          <a:extLst>
            <a:ext uri="{FF2B5EF4-FFF2-40B4-BE49-F238E27FC236}">
              <a16:creationId xmlns:a16="http://schemas.microsoft.com/office/drawing/2014/main" id="{0ED7F1F8-6AD4-471A-9E24-663EDDAFD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8" name="Resim 5">
          <a:extLst>
            <a:ext uri="{FF2B5EF4-FFF2-40B4-BE49-F238E27FC236}">
              <a16:creationId xmlns:a16="http://schemas.microsoft.com/office/drawing/2014/main" id="{9BE4E41E-7FC6-453B-B285-137909A4B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9" name="Resim 5">
          <a:extLst>
            <a:ext uri="{FF2B5EF4-FFF2-40B4-BE49-F238E27FC236}">
              <a16:creationId xmlns:a16="http://schemas.microsoft.com/office/drawing/2014/main" id="{8F45B2C8-B1A7-4451-85A7-77FD199D8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0" name="Resim 5">
          <a:extLst>
            <a:ext uri="{FF2B5EF4-FFF2-40B4-BE49-F238E27FC236}">
              <a16:creationId xmlns:a16="http://schemas.microsoft.com/office/drawing/2014/main" id="{86138498-819F-417F-AEAF-D5AD70A67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1" name="Resim 5">
          <a:extLst>
            <a:ext uri="{FF2B5EF4-FFF2-40B4-BE49-F238E27FC236}">
              <a16:creationId xmlns:a16="http://schemas.microsoft.com/office/drawing/2014/main" id="{6240ED05-1212-4731-9CAD-B44F0071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2" name="Resim 5">
          <a:extLst>
            <a:ext uri="{FF2B5EF4-FFF2-40B4-BE49-F238E27FC236}">
              <a16:creationId xmlns:a16="http://schemas.microsoft.com/office/drawing/2014/main" id="{6B585439-73EF-4264-972A-A5E6BE0FF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3" name="Resim 5">
          <a:extLst>
            <a:ext uri="{FF2B5EF4-FFF2-40B4-BE49-F238E27FC236}">
              <a16:creationId xmlns:a16="http://schemas.microsoft.com/office/drawing/2014/main" id="{DF853269-8A4B-4183-A9B1-B8C7BC7F7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4" name="Resim 3733">
          <a:extLst>
            <a:ext uri="{FF2B5EF4-FFF2-40B4-BE49-F238E27FC236}">
              <a16:creationId xmlns:a16="http://schemas.microsoft.com/office/drawing/2014/main" id="{C62E1521-F14D-4228-9BC3-4D130AFCA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5" name="Resim 5">
          <a:extLst>
            <a:ext uri="{FF2B5EF4-FFF2-40B4-BE49-F238E27FC236}">
              <a16:creationId xmlns:a16="http://schemas.microsoft.com/office/drawing/2014/main" id="{C7E5B14D-FA67-4377-877E-DA5365467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6" name="Resim 5">
          <a:extLst>
            <a:ext uri="{FF2B5EF4-FFF2-40B4-BE49-F238E27FC236}">
              <a16:creationId xmlns:a16="http://schemas.microsoft.com/office/drawing/2014/main" id="{AFE12DF0-7729-4DAD-A868-5CE560F3E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7" name="Resim 5">
          <a:extLst>
            <a:ext uri="{FF2B5EF4-FFF2-40B4-BE49-F238E27FC236}">
              <a16:creationId xmlns:a16="http://schemas.microsoft.com/office/drawing/2014/main" id="{CAA9F79C-893C-4ACD-8C71-62F886461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8" name="Resim 5">
          <a:extLst>
            <a:ext uri="{FF2B5EF4-FFF2-40B4-BE49-F238E27FC236}">
              <a16:creationId xmlns:a16="http://schemas.microsoft.com/office/drawing/2014/main" id="{DD44DFA8-9D84-4AB2-8798-CEF2B67AB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9" name="Resim 5">
          <a:extLst>
            <a:ext uri="{FF2B5EF4-FFF2-40B4-BE49-F238E27FC236}">
              <a16:creationId xmlns:a16="http://schemas.microsoft.com/office/drawing/2014/main" id="{144C054C-8ED9-40AD-ACFE-C05424047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0" name="Resim 5">
          <a:extLst>
            <a:ext uri="{FF2B5EF4-FFF2-40B4-BE49-F238E27FC236}">
              <a16:creationId xmlns:a16="http://schemas.microsoft.com/office/drawing/2014/main" id="{F7087328-B041-45DB-8F21-571A5C92B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1" name="Resim 5">
          <a:extLst>
            <a:ext uri="{FF2B5EF4-FFF2-40B4-BE49-F238E27FC236}">
              <a16:creationId xmlns:a16="http://schemas.microsoft.com/office/drawing/2014/main" id="{8A2ADED5-9F81-4E85-9783-152D375C7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2" name="Resim 5">
          <a:extLst>
            <a:ext uri="{FF2B5EF4-FFF2-40B4-BE49-F238E27FC236}">
              <a16:creationId xmlns:a16="http://schemas.microsoft.com/office/drawing/2014/main" id="{DA86899A-1090-4EE4-A6E0-151BA521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3" name="Resim 5">
          <a:extLst>
            <a:ext uri="{FF2B5EF4-FFF2-40B4-BE49-F238E27FC236}">
              <a16:creationId xmlns:a16="http://schemas.microsoft.com/office/drawing/2014/main" id="{7992B1EC-54C1-40ED-B677-AF2F52DDE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4" name="Resim 5">
          <a:extLst>
            <a:ext uri="{FF2B5EF4-FFF2-40B4-BE49-F238E27FC236}">
              <a16:creationId xmlns:a16="http://schemas.microsoft.com/office/drawing/2014/main" id="{967DB5A3-838A-4975-867A-54C83FCCE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5" name="Resim 5">
          <a:extLst>
            <a:ext uri="{FF2B5EF4-FFF2-40B4-BE49-F238E27FC236}">
              <a16:creationId xmlns:a16="http://schemas.microsoft.com/office/drawing/2014/main" id="{6AF4F78F-141E-4415-9CFC-ED1825F2B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6" name="Resim 5">
          <a:extLst>
            <a:ext uri="{FF2B5EF4-FFF2-40B4-BE49-F238E27FC236}">
              <a16:creationId xmlns:a16="http://schemas.microsoft.com/office/drawing/2014/main" id="{956FC61A-758A-4A26-8D7B-398D808F4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7" name="Resim 5">
          <a:extLst>
            <a:ext uri="{FF2B5EF4-FFF2-40B4-BE49-F238E27FC236}">
              <a16:creationId xmlns:a16="http://schemas.microsoft.com/office/drawing/2014/main" id="{1E01F727-7383-4656-9B83-4AB47EA40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8" name="Resim 5">
          <a:extLst>
            <a:ext uri="{FF2B5EF4-FFF2-40B4-BE49-F238E27FC236}">
              <a16:creationId xmlns:a16="http://schemas.microsoft.com/office/drawing/2014/main" id="{0DC583F8-D891-4763-B121-182291B9C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9" name="Resim 5">
          <a:extLst>
            <a:ext uri="{FF2B5EF4-FFF2-40B4-BE49-F238E27FC236}">
              <a16:creationId xmlns:a16="http://schemas.microsoft.com/office/drawing/2014/main" id="{F3CBD733-AF8B-48D4-95DC-D006109B6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0" name="Resim 5">
          <a:extLst>
            <a:ext uri="{FF2B5EF4-FFF2-40B4-BE49-F238E27FC236}">
              <a16:creationId xmlns:a16="http://schemas.microsoft.com/office/drawing/2014/main" id="{C0FFE5A6-5799-438D-8691-36A0F7E36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1" name="Resim 5">
          <a:extLst>
            <a:ext uri="{FF2B5EF4-FFF2-40B4-BE49-F238E27FC236}">
              <a16:creationId xmlns:a16="http://schemas.microsoft.com/office/drawing/2014/main" id="{B47D9750-612B-480D-95D2-B6298208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2" name="Resim 5">
          <a:extLst>
            <a:ext uri="{FF2B5EF4-FFF2-40B4-BE49-F238E27FC236}">
              <a16:creationId xmlns:a16="http://schemas.microsoft.com/office/drawing/2014/main" id="{11595B9B-D871-4F38-9575-16CE72E7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3" name="Resim 5">
          <a:extLst>
            <a:ext uri="{FF2B5EF4-FFF2-40B4-BE49-F238E27FC236}">
              <a16:creationId xmlns:a16="http://schemas.microsoft.com/office/drawing/2014/main" id="{97E702A9-3F27-4F35-A116-AAAA28473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4" name="Resim 5">
          <a:extLst>
            <a:ext uri="{FF2B5EF4-FFF2-40B4-BE49-F238E27FC236}">
              <a16:creationId xmlns:a16="http://schemas.microsoft.com/office/drawing/2014/main" id="{E885582D-26D0-4079-83EF-952A00EF9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5" name="Resim 5">
          <a:extLst>
            <a:ext uri="{FF2B5EF4-FFF2-40B4-BE49-F238E27FC236}">
              <a16:creationId xmlns:a16="http://schemas.microsoft.com/office/drawing/2014/main" id="{60843457-A406-4F62-A000-25F4B30B2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6" name="Resim 5">
          <a:extLst>
            <a:ext uri="{FF2B5EF4-FFF2-40B4-BE49-F238E27FC236}">
              <a16:creationId xmlns:a16="http://schemas.microsoft.com/office/drawing/2014/main" id="{A8548C92-7314-45B4-91A6-F5EB5C819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7" name="Resim 5">
          <a:extLst>
            <a:ext uri="{FF2B5EF4-FFF2-40B4-BE49-F238E27FC236}">
              <a16:creationId xmlns:a16="http://schemas.microsoft.com/office/drawing/2014/main" id="{6F29BE83-3587-4901-98A6-B7DAE99F1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8" name="Resim 5">
          <a:extLst>
            <a:ext uri="{FF2B5EF4-FFF2-40B4-BE49-F238E27FC236}">
              <a16:creationId xmlns:a16="http://schemas.microsoft.com/office/drawing/2014/main" id="{05CF01C9-5915-4713-93C5-DA234535D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9" name="Resim 5">
          <a:extLst>
            <a:ext uri="{FF2B5EF4-FFF2-40B4-BE49-F238E27FC236}">
              <a16:creationId xmlns:a16="http://schemas.microsoft.com/office/drawing/2014/main" id="{C67B59A4-7FC3-4EB8-9D31-2A99D4555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0" name="Resim 3759">
          <a:extLst>
            <a:ext uri="{FF2B5EF4-FFF2-40B4-BE49-F238E27FC236}">
              <a16:creationId xmlns:a16="http://schemas.microsoft.com/office/drawing/2014/main" id="{64A4EFAB-09F6-4F82-AB1A-79A39FE18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1" name="Resim 5">
          <a:extLst>
            <a:ext uri="{FF2B5EF4-FFF2-40B4-BE49-F238E27FC236}">
              <a16:creationId xmlns:a16="http://schemas.microsoft.com/office/drawing/2014/main" id="{CB94733B-ABB1-4326-B4A0-6A69E3F70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2" name="Resim 5">
          <a:extLst>
            <a:ext uri="{FF2B5EF4-FFF2-40B4-BE49-F238E27FC236}">
              <a16:creationId xmlns:a16="http://schemas.microsoft.com/office/drawing/2014/main" id="{65778F44-25BF-409D-B986-5F4943F9B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3" name="Resim 5">
          <a:extLst>
            <a:ext uri="{FF2B5EF4-FFF2-40B4-BE49-F238E27FC236}">
              <a16:creationId xmlns:a16="http://schemas.microsoft.com/office/drawing/2014/main" id="{CD4B286F-C089-4257-A665-9ED13E9F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4" name="Resim 5">
          <a:extLst>
            <a:ext uri="{FF2B5EF4-FFF2-40B4-BE49-F238E27FC236}">
              <a16:creationId xmlns:a16="http://schemas.microsoft.com/office/drawing/2014/main" id="{EC4DA5D3-CBBF-4AEA-B1C2-F733CDEF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5" name="Resim 5">
          <a:extLst>
            <a:ext uri="{FF2B5EF4-FFF2-40B4-BE49-F238E27FC236}">
              <a16:creationId xmlns:a16="http://schemas.microsoft.com/office/drawing/2014/main" id="{A6061047-1AD9-4DD8-936B-A9D95BBED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6" name="Resim 5">
          <a:extLst>
            <a:ext uri="{FF2B5EF4-FFF2-40B4-BE49-F238E27FC236}">
              <a16:creationId xmlns:a16="http://schemas.microsoft.com/office/drawing/2014/main" id="{856B32C6-2769-4A0F-873F-0F584ADE7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7" name="Resim 5">
          <a:extLst>
            <a:ext uri="{FF2B5EF4-FFF2-40B4-BE49-F238E27FC236}">
              <a16:creationId xmlns:a16="http://schemas.microsoft.com/office/drawing/2014/main" id="{D772132A-A93C-4415-B1FD-2546C1C42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8" name="Resim 5">
          <a:extLst>
            <a:ext uri="{FF2B5EF4-FFF2-40B4-BE49-F238E27FC236}">
              <a16:creationId xmlns:a16="http://schemas.microsoft.com/office/drawing/2014/main" id="{B343EDE0-5F65-40B6-85A7-6F1B17BE2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9" name="Resim 5">
          <a:extLst>
            <a:ext uri="{FF2B5EF4-FFF2-40B4-BE49-F238E27FC236}">
              <a16:creationId xmlns:a16="http://schemas.microsoft.com/office/drawing/2014/main" id="{432ADBF3-149E-4129-82D2-1DDAA39C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0" name="Resim 5">
          <a:extLst>
            <a:ext uri="{FF2B5EF4-FFF2-40B4-BE49-F238E27FC236}">
              <a16:creationId xmlns:a16="http://schemas.microsoft.com/office/drawing/2014/main" id="{490DCC9B-38A2-4E89-92B9-C70681543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1" name="Resim 5">
          <a:extLst>
            <a:ext uri="{FF2B5EF4-FFF2-40B4-BE49-F238E27FC236}">
              <a16:creationId xmlns:a16="http://schemas.microsoft.com/office/drawing/2014/main" id="{BCACEBAE-F24C-485F-8FCF-979808429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2" name="Resim 5">
          <a:extLst>
            <a:ext uri="{FF2B5EF4-FFF2-40B4-BE49-F238E27FC236}">
              <a16:creationId xmlns:a16="http://schemas.microsoft.com/office/drawing/2014/main" id="{E862EDC3-7F8D-4CD7-9FD1-76AD82DF2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3" name="Resim 5">
          <a:extLst>
            <a:ext uri="{FF2B5EF4-FFF2-40B4-BE49-F238E27FC236}">
              <a16:creationId xmlns:a16="http://schemas.microsoft.com/office/drawing/2014/main" id="{801664CF-EE46-4BBC-A120-798C93A3B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4" name="Resim 5">
          <a:extLst>
            <a:ext uri="{FF2B5EF4-FFF2-40B4-BE49-F238E27FC236}">
              <a16:creationId xmlns:a16="http://schemas.microsoft.com/office/drawing/2014/main" id="{EDC123CC-DE7E-4E71-8C70-25C549AA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5" name="Resim 5">
          <a:extLst>
            <a:ext uri="{FF2B5EF4-FFF2-40B4-BE49-F238E27FC236}">
              <a16:creationId xmlns:a16="http://schemas.microsoft.com/office/drawing/2014/main" id="{8332BE7C-9E8E-4ED7-AAD8-EF6ACC0E9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6" name="Resim 5">
          <a:extLst>
            <a:ext uri="{FF2B5EF4-FFF2-40B4-BE49-F238E27FC236}">
              <a16:creationId xmlns:a16="http://schemas.microsoft.com/office/drawing/2014/main" id="{1DBD265B-0CB2-4266-92DE-E6B8ABA0C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7" name="Resim 5">
          <a:extLst>
            <a:ext uri="{FF2B5EF4-FFF2-40B4-BE49-F238E27FC236}">
              <a16:creationId xmlns:a16="http://schemas.microsoft.com/office/drawing/2014/main" id="{A0CDCB60-826A-4721-B09F-C6A453E12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8" name="Resim 5">
          <a:extLst>
            <a:ext uri="{FF2B5EF4-FFF2-40B4-BE49-F238E27FC236}">
              <a16:creationId xmlns:a16="http://schemas.microsoft.com/office/drawing/2014/main" id="{3242A924-0958-48CF-B565-0F56C86E9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9" name="Resim 5">
          <a:extLst>
            <a:ext uri="{FF2B5EF4-FFF2-40B4-BE49-F238E27FC236}">
              <a16:creationId xmlns:a16="http://schemas.microsoft.com/office/drawing/2014/main" id="{961BCF8D-F86E-4BE1-AB6C-0162E2E2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0" name="Resim 5">
          <a:extLst>
            <a:ext uri="{FF2B5EF4-FFF2-40B4-BE49-F238E27FC236}">
              <a16:creationId xmlns:a16="http://schemas.microsoft.com/office/drawing/2014/main" id="{9059AF1D-0AD7-481C-B971-0A54AAA56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1" name="Resim 5">
          <a:extLst>
            <a:ext uri="{FF2B5EF4-FFF2-40B4-BE49-F238E27FC236}">
              <a16:creationId xmlns:a16="http://schemas.microsoft.com/office/drawing/2014/main" id="{180BAA08-0CC3-474A-B916-8F08AF3EC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2" name="Resim 5">
          <a:extLst>
            <a:ext uri="{FF2B5EF4-FFF2-40B4-BE49-F238E27FC236}">
              <a16:creationId xmlns:a16="http://schemas.microsoft.com/office/drawing/2014/main" id="{805A0D95-4CEC-45C8-A25A-15AB72EF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3" name="Resim 5">
          <a:extLst>
            <a:ext uri="{FF2B5EF4-FFF2-40B4-BE49-F238E27FC236}">
              <a16:creationId xmlns:a16="http://schemas.microsoft.com/office/drawing/2014/main" id="{11F917F9-8674-4014-B431-A3BFB320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4" name="Resim 5">
          <a:extLst>
            <a:ext uri="{FF2B5EF4-FFF2-40B4-BE49-F238E27FC236}">
              <a16:creationId xmlns:a16="http://schemas.microsoft.com/office/drawing/2014/main" id="{EB2C4042-3F82-454D-AF9D-CAED8B24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5" name="Resim 5">
          <a:extLst>
            <a:ext uri="{FF2B5EF4-FFF2-40B4-BE49-F238E27FC236}">
              <a16:creationId xmlns:a16="http://schemas.microsoft.com/office/drawing/2014/main" id="{8BE2B005-62F1-46C4-9E7C-6A9BFA6F2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6" name="Resim 5">
          <a:extLst>
            <a:ext uri="{FF2B5EF4-FFF2-40B4-BE49-F238E27FC236}">
              <a16:creationId xmlns:a16="http://schemas.microsoft.com/office/drawing/2014/main" id="{570C91F6-CC11-4B12-8EE6-C50A79977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7" name="Resim 5">
          <a:extLst>
            <a:ext uri="{FF2B5EF4-FFF2-40B4-BE49-F238E27FC236}">
              <a16:creationId xmlns:a16="http://schemas.microsoft.com/office/drawing/2014/main" id="{5809F11D-3E51-4F4B-A4DB-004115B5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8" name="Resim 5">
          <a:extLst>
            <a:ext uri="{FF2B5EF4-FFF2-40B4-BE49-F238E27FC236}">
              <a16:creationId xmlns:a16="http://schemas.microsoft.com/office/drawing/2014/main" id="{2FF8BC1E-5354-425D-AABC-0FE649913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9" name="Resim 5">
          <a:extLst>
            <a:ext uri="{FF2B5EF4-FFF2-40B4-BE49-F238E27FC236}">
              <a16:creationId xmlns:a16="http://schemas.microsoft.com/office/drawing/2014/main" id="{09F6FA73-EF96-415A-98F1-7BB94F98E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0" name="Resim 5">
          <a:extLst>
            <a:ext uri="{FF2B5EF4-FFF2-40B4-BE49-F238E27FC236}">
              <a16:creationId xmlns:a16="http://schemas.microsoft.com/office/drawing/2014/main" id="{403302A1-AD14-4A3A-9127-F31AF2165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1" name="Resim 5">
          <a:extLst>
            <a:ext uri="{FF2B5EF4-FFF2-40B4-BE49-F238E27FC236}">
              <a16:creationId xmlns:a16="http://schemas.microsoft.com/office/drawing/2014/main" id="{91064BB9-D3AB-40CA-ABCC-B4E63FED4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2" name="Resim 3791">
          <a:extLst>
            <a:ext uri="{FF2B5EF4-FFF2-40B4-BE49-F238E27FC236}">
              <a16:creationId xmlns:a16="http://schemas.microsoft.com/office/drawing/2014/main" id="{C98D395F-B461-48DB-A83A-AF9294172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3" name="Resim 5">
          <a:extLst>
            <a:ext uri="{FF2B5EF4-FFF2-40B4-BE49-F238E27FC236}">
              <a16:creationId xmlns:a16="http://schemas.microsoft.com/office/drawing/2014/main" id="{A398E9E0-088F-4655-B9A7-E88BCD2AE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4" name="Resim 5">
          <a:extLst>
            <a:ext uri="{FF2B5EF4-FFF2-40B4-BE49-F238E27FC236}">
              <a16:creationId xmlns:a16="http://schemas.microsoft.com/office/drawing/2014/main" id="{CE6AD94D-B4CA-44AA-86DC-B652F53CA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5" name="Resim 5">
          <a:extLst>
            <a:ext uri="{FF2B5EF4-FFF2-40B4-BE49-F238E27FC236}">
              <a16:creationId xmlns:a16="http://schemas.microsoft.com/office/drawing/2014/main" id="{D793AB2F-5F5B-4699-9887-9847A61D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6" name="Resim 5">
          <a:extLst>
            <a:ext uri="{FF2B5EF4-FFF2-40B4-BE49-F238E27FC236}">
              <a16:creationId xmlns:a16="http://schemas.microsoft.com/office/drawing/2014/main" id="{B0F10C7A-529B-4F58-81AF-EF3D69CDA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7" name="Resim 5">
          <a:extLst>
            <a:ext uri="{FF2B5EF4-FFF2-40B4-BE49-F238E27FC236}">
              <a16:creationId xmlns:a16="http://schemas.microsoft.com/office/drawing/2014/main" id="{6F99D4FB-9CAA-4E3B-B272-13B2B64E4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8" name="Resim 5">
          <a:extLst>
            <a:ext uri="{FF2B5EF4-FFF2-40B4-BE49-F238E27FC236}">
              <a16:creationId xmlns:a16="http://schemas.microsoft.com/office/drawing/2014/main" id="{41CB4C63-C53A-4DEA-BF28-49511D0DD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9" name="Resim 5">
          <a:extLst>
            <a:ext uri="{FF2B5EF4-FFF2-40B4-BE49-F238E27FC236}">
              <a16:creationId xmlns:a16="http://schemas.microsoft.com/office/drawing/2014/main" id="{A0D15C0C-393D-4AFA-BC9D-9E0FA221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0" name="Resim 5">
          <a:extLst>
            <a:ext uri="{FF2B5EF4-FFF2-40B4-BE49-F238E27FC236}">
              <a16:creationId xmlns:a16="http://schemas.microsoft.com/office/drawing/2014/main" id="{A1E6AF80-977E-4E52-9B46-21556B33E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1" name="Resim 5">
          <a:extLst>
            <a:ext uri="{FF2B5EF4-FFF2-40B4-BE49-F238E27FC236}">
              <a16:creationId xmlns:a16="http://schemas.microsoft.com/office/drawing/2014/main" id="{506BCB9B-4561-4031-A8EB-E63FE0F6A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2" name="Resim 5">
          <a:extLst>
            <a:ext uri="{FF2B5EF4-FFF2-40B4-BE49-F238E27FC236}">
              <a16:creationId xmlns:a16="http://schemas.microsoft.com/office/drawing/2014/main" id="{10F0A8EC-B910-4D84-BCFC-94DBF91C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3" name="Resim 5">
          <a:extLst>
            <a:ext uri="{FF2B5EF4-FFF2-40B4-BE49-F238E27FC236}">
              <a16:creationId xmlns:a16="http://schemas.microsoft.com/office/drawing/2014/main" id="{6CB48ACB-2DE2-4FDF-ABAB-A02E86EDB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4" name="Resim 5">
          <a:extLst>
            <a:ext uri="{FF2B5EF4-FFF2-40B4-BE49-F238E27FC236}">
              <a16:creationId xmlns:a16="http://schemas.microsoft.com/office/drawing/2014/main" id="{C1532955-B893-4A3D-AACE-16600F7CD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5" name="Resim 5">
          <a:extLst>
            <a:ext uri="{FF2B5EF4-FFF2-40B4-BE49-F238E27FC236}">
              <a16:creationId xmlns:a16="http://schemas.microsoft.com/office/drawing/2014/main" id="{94106634-B3DA-485A-84BD-F73C48560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6" name="Resim 5">
          <a:extLst>
            <a:ext uri="{FF2B5EF4-FFF2-40B4-BE49-F238E27FC236}">
              <a16:creationId xmlns:a16="http://schemas.microsoft.com/office/drawing/2014/main" id="{7C18C3CC-C165-45F9-91F5-D6448878A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7" name="Resim 5">
          <a:extLst>
            <a:ext uri="{FF2B5EF4-FFF2-40B4-BE49-F238E27FC236}">
              <a16:creationId xmlns:a16="http://schemas.microsoft.com/office/drawing/2014/main" id="{A421CB45-58BA-4C6A-83F4-F1678DFF4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8" name="Resim 5">
          <a:extLst>
            <a:ext uri="{FF2B5EF4-FFF2-40B4-BE49-F238E27FC236}">
              <a16:creationId xmlns:a16="http://schemas.microsoft.com/office/drawing/2014/main" id="{87BDC390-35AE-4370-8761-97DB664BE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9" name="Resim 5">
          <a:extLst>
            <a:ext uri="{FF2B5EF4-FFF2-40B4-BE49-F238E27FC236}">
              <a16:creationId xmlns:a16="http://schemas.microsoft.com/office/drawing/2014/main" id="{3DBD23FA-F636-413C-A3B3-29C8FC761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0" name="Resim 5">
          <a:extLst>
            <a:ext uri="{FF2B5EF4-FFF2-40B4-BE49-F238E27FC236}">
              <a16:creationId xmlns:a16="http://schemas.microsoft.com/office/drawing/2014/main" id="{38A91688-DD3B-4829-8C29-F814BE72D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1" name="Resim 5">
          <a:extLst>
            <a:ext uri="{FF2B5EF4-FFF2-40B4-BE49-F238E27FC236}">
              <a16:creationId xmlns:a16="http://schemas.microsoft.com/office/drawing/2014/main" id="{CF76E0E4-EF0D-4276-BD87-55AB1A205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2" name="Resim 5">
          <a:extLst>
            <a:ext uri="{FF2B5EF4-FFF2-40B4-BE49-F238E27FC236}">
              <a16:creationId xmlns:a16="http://schemas.microsoft.com/office/drawing/2014/main" id="{1EEE6494-231C-420D-BC51-C7B17FC33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3" name="Resim 5">
          <a:extLst>
            <a:ext uri="{FF2B5EF4-FFF2-40B4-BE49-F238E27FC236}">
              <a16:creationId xmlns:a16="http://schemas.microsoft.com/office/drawing/2014/main" id="{ECC099BD-B2ED-468C-8FC7-54BB8906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814" name="Resim 1">
          <a:extLst>
            <a:ext uri="{FF2B5EF4-FFF2-40B4-BE49-F238E27FC236}">
              <a16:creationId xmlns:a16="http://schemas.microsoft.com/office/drawing/2014/main" id="{8C505E98-EE35-4477-902D-BFE767D7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815" name="Resim 1">
          <a:extLst>
            <a:ext uri="{FF2B5EF4-FFF2-40B4-BE49-F238E27FC236}">
              <a16:creationId xmlns:a16="http://schemas.microsoft.com/office/drawing/2014/main" id="{BA1F8E82-444F-41D4-99B5-5EBDB6B9D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D12"/>
  <sheetViews>
    <sheetView workbookViewId="0">
      <selection activeCell="B8" sqref="B8:C8"/>
    </sheetView>
  </sheetViews>
  <sheetFormatPr defaultRowHeight="18" x14ac:dyDescent="0.3"/>
  <cols>
    <col min="1" max="1" width="22.77734375" style="3" bestFit="1" customWidth="1"/>
    <col min="2" max="2" width="44.6640625" style="8" customWidth="1"/>
    <col min="3" max="3" width="28.6640625" style="3" customWidth="1"/>
    <col min="4" max="4" width="55.109375" bestFit="1" customWidth="1"/>
  </cols>
  <sheetData>
    <row r="1" spans="1:4" ht="25.05" customHeight="1" x14ac:dyDescent="0.3">
      <c r="A1" s="1" t="s">
        <v>6</v>
      </c>
      <c r="B1" s="2" t="s">
        <v>34</v>
      </c>
    </row>
    <row r="2" spans="1:4" ht="25.05" customHeight="1" x14ac:dyDescent="0.3">
      <c r="A2" s="1" t="s">
        <v>22</v>
      </c>
      <c r="B2" s="2" t="s">
        <v>102</v>
      </c>
      <c r="C2" s="13" t="s">
        <v>23</v>
      </c>
      <c r="D2" s="14"/>
    </row>
    <row r="3" spans="1:4" ht="25.05" customHeight="1" x14ac:dyDescent="0.3">
      <c r="A3" s="94" t="s">
        <v>7</v>
      </c>
      <c r="B3" s="4" t="s">
        <v>29</v>
      </c>
      <c r="C3" s="13" t="s">
        <v>26</v>
      </c>
      <c r="D3" s="13" t="str">
        <f>CONCATENATE(B3," ",C3," ",B2," ",C2)</f>
        <v>YILDIZ KIZ ATLETİZM ELEME MÜSABAKA LİSTESİ</v>
      </c>
    </row>
    <row r="4" spans="1:4" ht="25.05" customHeight="1" x14ac:dyDescent="0.3">
      <c r="A4" s="94"/>
      <c r="B4" s="4" t="s">
        <v>30</v>
      </c>
      <c r="C4" s="13"/>
      <c r="D4" s="13" t="str">
        <f>CONCATENATE(B4," ",C3," ",B2," ",C2)</f>
        <v>YILDIZ ERKEK ATLETİZM ELEME MÜSABAKA LİSTESİ</v>
      </c>
    </row>
    <row r="5" spans="1:4" s="3" customFormat="1" ht="25.05" customHeight="1" x14ac:dyDescent="0.3">
      <c r="A5" s="1" t="s">
        <v>24</v>
      </c>
      <c r="B5" s="2" t="s">
        <v>101</v>
      </c>
      <c r="C5" s="13" t="s">
        <v>25</v>
      </c>
      <c r="D5" s="13" t="str">
        <f>CONCATENATE(B5," ",C5)</f>
        <v>2024-2025 ÖĞRETİM YILI</v>
      </c>
    </row>
    <row r="6" spans="1:4" ht="25.05" customHeight="1" x14ac:dyDescent="0.3">
      <c r="A6" s="1" t="s">
        <v>8</v>
      </c>
      <c r="B6" s="5" t="s">
        <v>9</v>
      </c>
    </row>
    <row r="7" spans="1:4" ht="25.05" customHeight="1" x14ac:dyDescent="0.3">
      <c r="A7" s="1" t="s">
        <v>10</v>
      </c>
      <c r="B7" s="6" t="s">
        <v>103</v>
      </c>
      <c r="C7" s="7"/>
    </row>
    <row r="8" spans="1:4" ht="25.05" customHeight="1" x14ac:dyDescent="0.3">
      <c r="A8" s="1" t="s">
        <v>35</v>
      </c>
      <c r="B8" s="97" t="s">
        <v>100</v>
      </c>
      <c r="C8" s="97"/>
    </row>
    <row r="9" spans="1:4" ht="25.05" customHeight="1" x14ac:dyDescent="0.3">
      <c r="A9" s="15"/>
      <c r="B9" s="16">
        <v>40422</v>
      </c>
      <c r="C9" s="16">
        <v>41639</v>
      </c>
    </row>
    <row r="10" spans="1:4" ht="25.05" customHeight="1" x14ac:dyDescent="0.3">
      <c r="A10" s="95" t="s">
        <v>28</v>
      </c>
      <c r="B10" s="95"/>
      <c r="C10" s="95"/>
    </row>
    <row r="12" spans="1:4" ht="66" customHeight="1" x14ac:dyDescent="0.3">
      <c r="A12" s="96" t="s">
        <v>27</v>
      </c>
      <c r="B12" s="96"/>
      <c r="C12" s="96"/>
    </row>
  </sheetData>
  <sheetProtection algorithmName="SHA-512" hashValue="kz0sMSjJhRn8q34mxoMyzD1HgZZkctjJZpc1B98QuFyoLXP5xtOixk8HJ8RZtXOza9p+xOSSnrgsLB9GsVNJuw==" saltValue="0SKWfdOcWnPt9jwLzSLILg==" spinCount="100000" sheet="1" objects="1" scenarios="1"/>
  <mergeCells count="4">
    <mergeCell ref="A3:A4"/>
    <mergeCell ref="A10:C10"/>
    <mergeCell ref="A12:C12"/>
    <mergeCell ref="B8:C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6A4E-2B50-48AD-B3D4-3C82C6022859}">
  <sheetPr>
    <tabColor rgb="FFFFFF00"/>
    <pageSetUpPr fitToPage="1"/>
  </sheetPr>
  <dimension ref="A1:R31"/>
  <sheetViews>
    <sheetView tabSelected="1" view="pageBreakPreview" topLeftCell="A3" zoomScale="70" zoomScaleNormal="70" zoomScaleSheetLayoutView="70" workbookViewId="0">
      <selection activeCell="H3" sqref="H1:M1048576"/>
    </sheetView>
  </sheetViews>
  <sheetFormatPr defaultRowHeight="13.8" x14ac:dyDescent="0.25"/>
  <cols>
    <col min="1" max="1" width="8.88671875" style="10"/>
    <col min="2" max="2" width="11.77734375" style="10" customWidth="1"/>
    <col min="3" max="3" width="20.77734375" style="10" customWidth="1"/>
    <col min="4" max="4" width="44.77734375" style="10" customWidth="1"/>
    <col min="5" max="5" width="45.77734375" style="10" customWidth="1"/>
    <col min="6" max="6" width="39.77734375" style="11" customWidth="1"/>
    <col min="7" max="7" width="13.33203125" style="9" customWidth="1"/>
    <col min="8" max="8" width="13.33203125" style="9" hidden="1" customWidth="1"/>
    <col min="9" max="9" width="13.77734375" style="20" hidden="1" customWidth="1"/>
    <col min="10" max="13" width="7.5546875" style="9" hidden="1" customWidth="1"/>
    <col min="14" max="14" width="40.77734375" style="35" customWidth="1"/>
    <col min="15" max="15" width="6.109375" style="9" customWidth="1"/>
    <col min="16" max="16" width="3.109375" style="10" customWidth="1"/>
    <col min="17" max="17" width="15.77734375" style="10" customWidth="1"/>
    <col min="18" max="18" width="40.77734375" style="10" customWidth="1"/>
    <col min="19" max="16384" width="8.88671875" style="10"/>
  </cols>
  <sheetData>
    <row r="1" spans="1:18" ht="58.8" customHeight="1" x14ac:dyDescent="0.25">
      <c r="A1" s="142" t="str">
        <f>'GENEL BİLGİ GİRİŞİ'!$B$1</f>
        <v>MİLLİ EĞİTİM BAKANLIĞI</v>
      </c>
      <c r="B1" s="143"/>
      <c r="C1" s="143"/>
      <c r="D1" s="143"/>
      <c r="E1" s="143"/>
      <c r="F1" s="144"/>
      <c r="I1" s="145"/>
      <c r="J1" s="147" t="s">
        <v>37</v>
      </c>
      <c r="K1" s="147" t="s">
        <v>38</v>
      </c>
      <c r="L1" s="147" t="s">
        <v>39</v>
      </c>
      <c r="M1" s="147" t="s">
        <v>40</v>
      </c>
      <c r="N1" s="122" t="s">
        <v>42</v>
      </c>
    </row>
    <row r="2" spans="1:18" s="9" customFormat="1" ht="25.05" customHeight="1" x14ac:dyDescent="0.25">
      <c r="A2" s="124" t="str">
        <f>'GENEL BİLGİ GİRİŞİ'!$D$5</f>
        <v>2024-2025 ÖĞRETİM YILI</v>
      </c>
      <c r="B2" s="125"/>
      <c r="C2" s="125"/>
      <c r="D2" s="125"/>
      <c r="E2" s="125"/>
      <c r="F2" s="126"/>
      <c r="I2" s="145"/>
      <c r="J2" s="147"/>
      <c r="K2" s="147"/>
      <c r="L2" s="147"/>
      <c r="M2" s="147"/>
      <c r="N2" s="122"/>
    </row>
    <row r="3" spans="1:18" s="9" customFormat="1" ht="25.05" customHeight="1" x14ac:dyDescent="0.25">
      <c r="A3" s="127" t="str">
        <f>'GENEL BİLGİ GİRİŞİ'!$D$4</f>
        <v>YILDIZ ERKEK ATLETİZM ELEME MÜSABAKA LİSTESİ</v>
      </c>
      <c r="B3" s="128"/>
      <c r="C3" s="128"/>
      <c r="D3" s="128"/>
      <c r="E3" s="128"/>
      <c r="F3" s="129"/>
      <c r="I3" s="145"/>
      <c r="J3" s="147"/>
      <c r="K3" s="147"/>
      <c r="L3" s="147"/>
      <c r="M3" s="147"/>
      <c r="N3" s="122"/>
    </row>
    <row r="4" spans="1:18" s="9" customFormat="1" ht="25.05" customHeight="1" x14ac:dyDescent="0.25">
      <c r="A4" s="130" t="s">
        <v>5</v>
      </c>
      <c r="B4" s="131"/>
      <c r="C4" s="37"/>
      <c r="D4" s="12"/>
      <c r="E4" s="12"/>
      <c r="F4" s="38"/>
      <c r="I4" s="145"/>
      <c r="J4" s="147"/>
      <c r="K4" s="147"/>
      <c r="L4" s="147"/>
      <c r="M4" s="147"/>
      <c r="N4" s="122"/>
    </row>
    <row r="5" spans="1:18" ht="25.05" customHeight="1" x14ac:dyDescent="0.25">
      <c r="A5" s="132" t="s">
        <v>1</v>
      </c>
      <c r="B5" s="133"/>
      <c r="C5" s="134" t="str">
        <f>IFERROR(VLOOKUP(C4,'okul göğüs numaraları'!$B$4:$C$55,2,0),"")</f>
        <v/>
      </c>
      <c r="D5" s="134"/>
      <c r="E5" s="77" t="s">
        <v>84</v>
      </c>
      <c r="F5" s="39" t="str">
        <f>'GENEL BİLGİ GİRİŞİ'!$B$7</f>
        <v>10-11 NİSAN 2025</v>
      </c>
      <c r="G5" s="18">
        <f>'GENEL BİLGİ GİRİŞİ'!B9</f>
        <v>40422</v>
      </c>
      <c r="H5" s="18"/>
      <c r="I5" s="145"/>
      <c r="J5" s="147"/>
      <c r="K5" s="147"/>
      <c r="L5" s="147"/>
      <c r="M5" s="147"/>
      <c r="N5" s="122"/>
    </row>
    <row r="6" spans="1:18" ht="25.05" customHeight="1" x14ac:dyDescent="0.25">
      <c r="A6" s="132" t="s">
        <v>2</v>
      </c>
      <c r="B6" s="133"/>
      <c r="C6" s="135" t="str">
        <f>'GENEL BİLGİ GİRİŞİ'!$B$3</f>
        <v>YILDIZ KIZ</v>
      </c>
      <c r="D6" s="135"/>
      <c r="E6" s="77" t="s">
        <v>85</v>
      </c>
      <c r="F6" s="40" t="str">
        <f>'GENEL BİLGİ GİRİŞİ'!$B$6</f>
        <v>ATATÜRK STADYUMU</v>
      </c>
      <c r="G6" s="19">
        <f>'GENEL BİLGİ GİRİŞİ'!C9</f>
        <v>41639</v>
      </c>
      <c r="H6" s="19"/>
      <c r="I6" s="145"/>
      <c r="J6" s="147"/>
      <c r="K6" s="147"/>
      <c r="L6" s="147"/>
      <c r="M6" s="147"/>
      <c r="N6" s="122"/>
    </row>
    <row r="7" spans="1:18" ht="25.05" customHeight="1" x14ac:dyDescent="0.25">
      <c r="A7" s="136"/>
      <c r="B7" s="137"/>
      <c r="C7" s="137"/>
      <c r="D7" s="137"/>
      <c r="E7" s="137"/>
      <c r="F7" s="138"/>
      <c r="I7" s="145"/>
      <c r="J7" s="147"/>
      <c r="K7" s="147"/>
      <c r="L7" s="147"/>
      <c r="M7" s="147"/>
      <c r="N7" s="122"/>
      <c r="O7" s="10"/>
    </row>
    <row r="8" spans="1:18" ht="75" customHeight="1" x14ac:dyDescent="0.3">
      <c r="A8" s="139" t="s">
        <v>83</v>
      </c>
      <c r="B8" s="140"/>
      <c r="C8" s="140"/>
      <c r="D8" s="140"/>
      <c r="E8" s="140"/>
      <c r="F8" s="141"/>
      <c r="G8" s="10"/>
      <c r="H8" s="10"/>
      <c r="I8" s="145"/>
      <c r="J8" s="147"/>
      <c r="K8" s="147"/>
      <c r="L8" s="147"/>
      <c r="M8" s="147"/>
      <c r="N8" s="122"/>
      <c r="O8" s="10"/>
    </row>
    <row r="9" spans="1:18" ht="28.5" customHeight="1" thickBot="1" x14ac:dyDescent="0.3">
      <c r="A9" s="101" t="s">
        <v>4</v>
      </c>
      <c r="B9" s="102"/>
      <c r="C9" s="102"/>
      <c r="D9" s="102"/>
      <c r="E9" s="102"/>
      <c r="F9" s="103"/>
      <c r="I9" s="145"/>
      <c r="J9" s="147"/>
      <c r="K9" s="147"/>
      <c r="L9" s="147"/>
      <c r="M9" s="147"/>
      <c r="N9" s="122"/>
    </row>
    <row r="10" spans="1:18" ht="48" customHeight="1" thickBot="1" x14ac:dyDescent="0.3">
      <c r="A10" s="60" t="s">
        <v>45</v>
      </c>
      <c r="B10" s="61" t="s">
        <v>43</v>
      </c>
      <c r="C10" s="61" t="s">
        <v>46</v>
      </c>
      <c r="D10" s="61" t="s">
        <v>0</v>
      </c>
      <c r="E10" s="61" t="s">
        <v>44</v>
      </c>
      <c r="F10" s="62" t="s">
        <v>3</v>
      </c>
      <c r="I10" s="146"/>
      <c r="J10" s="148"/>
      <c r="K10" s="148"/>
      <c r="L10" s="148"/>
      <c r="M10" s="148"/>
      <c r="N10" s="123"/>
      <c r="O10" s="21"/>
      <c r="Q10" s="31" t="s">
        <v>11</v>
      </c>
      <c r="R10" s="31" t="s">
        <v>0</v>
      </c>
    </row>
    <row r="11" spans="1:18" ht="37.950000000000003" customHeight="1" x14ac:dyDescent="0.3">
      <c r="A11" s="63">
        <v>1</v>
      </c>
      <c r="B11" s="72">
        <f t="shared" ref="B11:B24" si="0">$C$4</f>
        <v>0</v>
      </c>
      <c r="C11" s="78"/>
      <c r="D11" s="79"/>
      <c r="E11" s="75" t="str">
        <f>$C$5</f>
        <v/>
      </c>
      <c r="F11" s="53" t="s">
        <v>31</v>
      </c>
      <c r="G11" s="17" t="str">
        <f t="shared" ref="G11:G24" si="1">IF(C11="","",IF(C11="-","-",(IF(AND(C11&gt;=$G$5,C11&lt;=$G$6)," ","YARIŞAMAZ"))))</f>
        <v/>
      </c>
      <c r="H11" s="17" t="str">
        <f>TRIM(D11)</f>
        <v/>
      </c>
      <c r="I11" s="22" t="str">
        <f>IF(H11="","*",H11)</f>
        <v>*</v>
      </c>
      <c r="J11" s="23">
        <f>COUNTIF($I$11:$I$24,"&lt;="&amp;I11)</f>
        <v>14</v>
      </c>
      <c r="K11" s="23">
        <f>--ISNUMBER(I11)</f>
        <v>0</v>
      </c>
      <c r="L11" s="23">
        <f>--ISBLANK(I11)</f>
        <v>0</v>
      </c>
      <c r="M11" s="23">
        <f>IF(ISNUMBER(I11),J11,IF(ISBLANK(I11),J11,J11+$K$25))+$L$25</f>
        <v>14</v>
      </c>
      <c r="N11" s="34" t="str">
        <f>IFERROR(INDEX($I$11:$I$24,MATCH(LARGE($M$11:$M$24,ROW($N1:N11)+$L$25),$M$11:$M$24,0)),"")</f>
        <v>*</v>
      </c>
      <c r="O11" s="24">
        <f>IF(COUNTIF(N$11:$N11,N11)=1,MAX(O$10:$O10)+1,"")</f>
        <v>1</v>
      </c>
      <c r="Q11" s="29" t="str">
        <f>IF(C11="","-",C11)</f>
        <v>-</v>
      </c>
      <c r="R11" s="30" t="str">
        <f>IF(D11="","-",UPPER(D11))</f>
        <v>-</v>
      </c>
    </row>
    <row r="12" spans="1:18" ht="37.950000000000003" customHeight="1" x14ac:dyDescent="0.3">
      <c r="A12" s="64">
        <v>2</v>
      </c>
      <c r="B12" s="73">
        <f t="shared" si="0"/>
        <v>0</v>
      </c>
      <c r="C12" s="80"/>
      <c r="D12" s="79"/>
      <c r="E12" s="73" t="str">
        <f t="shared" ref="E12:E19" si="2">$C$5</f>
        <v/>
      </c>
      <c r="F12" s="54" t="s">
        <v>17</v>
      </c>
      <c r="G12" s="17" t="str">
        <f t="shared" si="1"/>
        <v/>
      </c>
      <c r="H12" s="17" t="str">
        <f t="shared" ref="H12:H24" si="3">TRIM(D12)</f>
        <v/>
      </c>
      <c r="I12" s="22" t="str">
        <f t="shared" ref="I12:I24" si="4">IF(H12="","*",H12)</f>
        <v>*</v>
      </c>
      <c r="J12" s="23">
        <f>COUNTIF($I$11:$I$24,"&lt;="&amp;I12)</f>
        <v>14</v>
      </c>
      <c r="K12" s="23">
        <f>--ISNUMBER(I12)</f>
        <v>0</v>
      </c>
      <c r="L12" s="23">
        <f t="shared" ref="L12:L24" si="5">--ISBLANK(I12)</f>
        <v>0</v>
      </c>
      <c r="M12" s="23">
        <f t="shared" ref="M12:M24" si="6">IF(ISNUMBER(I12),J12,IF(ISBLANK(I12),J12,J12+$K$25))+$L$25</f>
        <v>14</v>
      </c>
      <c r="N12" s="34" t="str">
        <f>IFERROR(INDEX($I$11:$I$24,MATCH(LARGE($M$11:$M$24,ROW($N2:N12)+$L$25),$M$11:$M$24,0)),"")</f>
        <v>*</v>
      </c>
      <c r="O12" s="24" t="str">
        <f>IF(COUNTIF(N$11:$N12,N12)=1,MAX(O$10:$O11)+1,"")</f>
        <v/>
      </c>
      <c r="Q12" s="29" t="str">
        <f t="shared" ref="Q12:Q24" si="7">IF(C12="","-",C12)</f>
        <v>-</v>
      </c>
      <c r="R12" s="30" t="str">
        <f t="shared" ref="R12:R24" si="8">IF(D12="","-",UPPER(D12))</f>
        <v>-</v>
      </c>
    </row>
    <row r="13" spans="1:18" ht="37.950000000000003" customHeight="1" x14ac:dyDescent="0.3">
      <c r="A13" s="64">
        <v>3</v>
      </c>
      <c r="B13" s="73">
        <f t="shared" si="0"/>
        <v>0</v>
      </c>
      <c r="C13" s="80"/>
      <c r="D13" s="79"/>
      <c r="E13" s="73" t="str">
        <f t="shared" si="2"/>
        <v/>
      </c>
      <c r="F13" s="54" t="s">
        <v>15</v>
      </c>
      <c r="G13" s="17" t="str">
        <f t="shared" si="1"/>
        <v/>
      </c>
      <c r="H13" s="17" t="str">
        <f t="shared" si="3"/>
        <v/>
      </c>
      <c r="I13" s="22" t="str">
        <f t="shared" si="4"/>
        <v>*</v>
      </c>
      <c r="J13" s="23">
        <f>COUNTIF($I$11:$I$24,"&lt;="&amp;I13)</f>
        <v>14</v>
      </c>
      <c r="K13" s="23">
        <f t="shared" ref="K13:K24" si="9">--ISNUMBER(I13)</f>
        <v>0</v>
      </c>
      <c r="L13" s="23">
        <f t="shared" si="5"/>
        <v>0</v>
      </c>
      <c r="M13" s="23">
        <f t="shared" si="6"/>
        <v>14</v>
      </c>
      <c r="N13" s="34" t="str">
        <f>IFERROR(INDEX($I$11:$I$24,MATCH(LARGE($M$11:$M$24,ROW($N3:N13)+$L$25),$M$11:$M$24,0)),"")</f>
        <v>*</v>
      </c>
      <c r="O13" s="24" t="str">
        <f>IF(COUNTIF(N$11:$N13,N13)=1,MAX(O$10:$O12)+1,"")</f>
        <v/>
      </c>
      <c r="Q13" s="29" t="str">
        <f t="shared" si="7"/>
        <v>-</v>
      </c>
      <c r="R13" s="30" t="str">
        <f t="shared" si="8"/>
        <v>-</v>
      </c>
    </row>
    <row r="14" spans="1:18" ht="37.950000000000003" customHeight="1" x14ac:dyDescent="0.3">
      <c r="A14" s="64">
        <v>4</v>
      </c>
      <c r="B14" s="73">
        <f t="shared" si="0"/>
        <v>0</v>
      </c>
      <c r="C14" s="80"/>
      <c r="D14" s="79"/>
      <c r="E14" s="73" t="str">
        <f t="shared" si="2"/>
        <v/>
      </c>
      <c r="F14" s="54" t="s">
        <v>16</v>
      </c>
      <c r="G14" s="17" t="str">
        <f t="shared" si="1"/>
        <v/>
      </c>
      <c r="H14" s="17" t="str">
        <f t="shared" si="3"/>
        <v/>
      </c>
      <c r="I14" s="22" t="str">
        <f t="shared" si="4"/>
        <v>*</v>
      </c>
      <c r="J14" s="23">
        <f t="shared" ref="J14:J24" si="10">COUNTIF($I$11:$I$24,"&lt;="&amp;I14)</f>
        <v>14</v>
      </c>
      <c r="K14" s="23">
        <f t="shared" si="9"/>
        <v>0</v>
      </c>
      <c r="L14" s="23">
        <f t="shared" si="5"/>
        <v>0</v>
      </c>
      <c r="M14" s="23">
        <f t="shared" si="6"/>
        <v>14</v>
      </c>
      <c r="N14" s="34" t="str">
        <f>IFERROR(INDEX($I$11:$I$24,MATCH(LARGE($M$11:$M$24,ROW($N4:N14)+$L$25),$M$11:$M$24,0)),"")</f>
        <v>*</v>
      </c>
      <c r="O14" s="24" t="str">
        <f>IF(COUNTIF(N$11:$N14,N14)=1,MAX(O$10:$O13)+1,"")</f>
        <v/>
      </c>
      <c r="Q14" s="29" t="str">
        <f t="shared" si="7"/>
        <v>-</v>
      </c>
      <c r="R14" s="30" t="str">
        <f t="shared" si="8"/>
        <v>-</v>
      </c>
    </row>
    <row r="15" spans="1:18" ht="37.950000000000003" customHeight="1" x14ac:dyDescent="0.3">
      <c r="A15" s="64">
        <v>5</v>
      </c>
      <c r="B15" s="73">
        <f t="shared" si="0"/>
        <v>0</v>
      </c>
      <c r="C15" s="80"/>
      <c r="D15" s="79"/>
      <c r="E15" s="73" t="str">
        <f t="shared" si="2"/>
        <v/>
      </c>
      <c r="F15" s="54" t="s">
        <v>18</v>
      </c>
      <c r="G15" s="17" t="str">
        <f t="shared" si="1"/>
        <v/>
      </c>
      <c r="H15" s="17" t="str">
        <f t="shared" si="3"/>
        <v/>
      </c>
      <c r="I15" s="22" t="str">
        <f t="shared" si="4"/>
        <v>*</v>
      </c>
      <c r="J15" s="23">
        <f t="shared" si="10"/>
        <v>14</v>
      </c>
      <c r="K15" s="23">
        <f t="shared" si="9"/>
        <v>0</v>
      </c>
      <c r="L15" s="23">
        <f t="shared" si="5"/>
        <v>0</v>
      </c>
      <c r="M15" s="23">
        <f t="shared" si="6"/>
        <v>14</v>
      </c>
      <c r="N15" s="34" t="str">
        <f>IFERROR(INDEX($I$11:$I$24,MATCH(LARGE($M$11:$M$24,ROW($N5:N15)+$L$25),$M$11:$M$24,0)),"")</f>
        <v>*</v>
      </c>
      <c r="O15" s="24" t="str">
        <f>IF(COUNTIF(N$11:$N15,N15)=1,MAX(O$10:$O14)+1,"")</f>
        <v/>
      </c>
      <c r="Q15" s="29" t="str">
        <f t="shared" si="7"/>
        <v>-</v>
      </c>
      <c r="R15" s="30" t="str">
        <f t="shared" si="8"/>
        <v>-</v>
      </c>
    </row>
    <row r="16" spans="1:18" ht="37.950000000000003" customHeight="1" x14ac:dyDescent="0.3">
      <c r="A16" s="64">
        <v>6</v>
      </c>
      <c r="B16" s="73">
        <f t="shared" si="0"/>
        <v>0</v>
      </c>
      <c r="C16" s="80"/>
      <c r="D16" s="79"/>
      <c r="E16" s="73" t="str">
        <f t="shared" si="2"/>
        <v/>
      </c>
      <c r="F16" s="55" t="s">
        <v>19</v>
      </c>
      <c r="G16" s="17" t="str">
        <f t="shared" si="1"/>
        <v/>
      </c>
      <c r="H16" s="17" t="str">
        <f t="shared" si="3"/>
        <v/>
      </c>
      <c r="I16" s="22" t="str">
        <f t="shared" si="4"/>
        <v>*</v>
      </c>
      <c r="J16" s="23">
        <f t="shared" si="10"/>
        <v>14</v>
      </c>
      <c r="K16" s="23">
        <f t="shared" si="9"/>
        <v>0</v>
      </c>
      <c r="L16" s="23">
        <f t="shared" si="5"/>
        <v>0</v>
      </c>
      <c r="M16" s="23">
        <f t="shared" si="6"/>
        <v>14</v>
      </c>
      <c r="N16" s="34" t="str">
        <f>IFERROR(INDEX($I$11:$I$24,MATCH(LARGE($M$11:$M$24,ROW($N6:N16)+$L$25),$M$11:$M$24,0)),"")</f>
        <v>*</v>
      </c>
      <c r="O16" s="24" t="str">
        <f>IF(COUNTIF(N$11:$N16,N16)=1,MAX(O$10:$O15)+1,"")</f>
        <v/>
      </c>
      <c r="Q16" s="29" t="str">
        <f t="shared" si="7"/>
        <v>-</v>
      </c>
      <c r="R16" s="30" t="str">
        <f t="shared" si="8"/>
        <v>-</v>
      </c>
    </row>
    <row r="17" spans="1:18" ht="37.950000000000003" customHeight="1" x14ac:dyDescent="0.3">
      <c r="A17" s="64">
        <v>7</v>
      </c>
      <c r="B17" s="73">
        <f t="shared" si="0"/>
        <v>0</v>
      </c>
      <c r="C17" s="80"/>
      <c r="D17" s="79"/>
      <c r="E17" s="73" t="str">
        <f t="shared" si="2"/>
        <v/>
      </c>
      <c r="F17" s="55" t="s">
        <v>20</v>
      </c>
      <c r="G17" s="17" t="str">
        <f t="shared" si="1"/>
        <v/>
      </c>
      <c r="H17" s="17" t="str">
        <f t="shared" si="3"/>
        <v/>
      </c>
      <c r="I17" s="22" t="str">
        <f t="shared" si="4"/>
        <v>*</v>
      </c>
      <c r="J17" s="23">
        <f t="shared" si="10"/>
        <v>14</v>
      </c>
      <c r="K17" s="23">
        <f t="shared" si="9"/>
        <v>0</v>
      </c>
      <c r="L17" s="23">
        <f>--ISBLANK(I17)</f>
        <v>0</v>
      </c>
      <c r="M17" s="23">
        <f t="shared" si="6"/>
        <v>14</v>
      </c>
      <c r="N17" s="34" t="str">
        <f>IFERROR(INDEX($I$11:$I$24,MATCH(LARGE($M$11:$M$24,ROW($N7:N17)+$L$25),$M$11:$M$24,0)),"")</f>
        <v>*</v>
      </c>
      <c r="O17" s="24" t="str">
        <f>IF(COUNTIF(N$11:$N17,N17)=1,MAX(O$10:$O16)+1,"")</f>
        <v/>
      </c>
      <c r="Q17" s="29" t="str">
        <f t="shared" si="7"/>
        <v>-</v>
      </c>
      <c r="R17" s="30" t="str">
        <f t="shared" si="8"/>
        <v>-</v>
      </c>
    </row>
    <row r="18" spans="1:18" ht="37.950000000000003" customHeight="1" x14ac:dyDescent="0.3">
      <c r="A18" s="64">
        <v>8</v>
      </c>
      <c r="B18" s="73">
        <f t="shared" si="0"/>
        <v>0</v>
      </c>
      <c r="C18" s="80"/>
      <c r="D18" s="79"/>
      <c r="E18" s="73" t="str">
        <f t="shared" si="2"/>
        <v/>
      </c>
      <c r="F18" s="55" t="s">
        <v>21</v>
      </c>
      <c r="G18" s="17" t="str">
        <f t="shared" si="1"/>
        <v/>
      </c>
      <c r="H18" s="17" t="str">
        <f t="shared" si="3"/>
        <v/>
      </c>
      <c r="I18" s="22" t="str">
        <f t="shared" si="4"/>
        <v>*</v>
      </c>
      <c r="J18" s="23">
        <f t="shared" si="10"/>
        <v>14</v>
      </c>
      <c r="K18" s="23">
        <f t="shared" si="9"/>
        <v>0</v>
      </c>
      <c r="L18" s="23">
        <f t="shared" si="5"/>
        <v>0</v>
      </c>
      <c r="M18" s="23">
        <f t="shared" si="6"/>
        <v>14</v>
      </c>
      <c r="N18" s="34" t="str">
        <f>IFERROR(INDEX($I$11:$I$24,MATCH(LARGE($M$11:$M$24,ROW($N8:N18)+$L$25),$M$11:$M$24,0)),"")</f>
        <v>*</v>
      </c>
      <c r="O18" s="24" t="str">
        <f>IF(COUNTIF(N$11:$N18,N18)=1,MAX(O$10:$O17)+1,"")</f>
        <v/>
      </c>
      <c r="Q18" s="29" t="str">
        <f t="shared" si="7"/>
        <v>-</v>
      </c>
      <c r="R18" s="30" t="str">
        <f t="shared" si="8"/>
        <v>-</v>
      </c>
    </row>
    <row r="19" spans="1:18" ht="37.950000000000003" customHeight="1" thickBot="1" x14ac:dyDescent="0.35">
      <c r="A19" s="65">
        <v>9</v>
      </c>
      <c r="B19" s="74">
        <f t="shared" si="0"/>
        <v>0</v>
      </c>
      <c r="C19" s="92"/>
      <c r="D19" s="93"/>
      <c r="E19" s="74" t="str">
        <f t="shared" si="2"/>
        <v/>
      </c>
      <c r="F19" s="56" t="s">
        <v>36</v>
      </c>
      <c r="G19" s="17" t="str">
        <f t="shared" si="1"/>
        <v/>
      </c>
      <c r="H19" s="17" t="str">
        <f t="shared" si="3"/>
        <v/>
      </c>
      <c r="I19" s="22" t="str">
        <f t="shared" si="4"/>
        <v>*</v>
      </c>
      <c r="J19" s="23">
        <f t="shared" si="10"/>
        <v>14</v>
      </c>
      <c r="K19" s="23">
        <f t="shared" si="9"/>
        <v>0</v>
      </c>
      <c r="L19" s="23">
        <f t="shared" si="5"/>
        <v>0</v>
      </c>
      <c r="M19" s="23">
        <f t="shared" si="6"/>
        <v>14</v>
      </c>
      <c r="N19" s="34" t="str">
        <f>IFERROR(INDEX($I$11:$I$24,MATCH(LARGE($M$11:$M$24,ROW($N9:N19)+$L$25),$M$11:$M$24,0)),"")</f>
        <v>*</v>
      </c>
      <c r="O19" s="24" t="str">
        <f>IF(COUNTIF(N$11:$N19,N19)=1,MAX(O$10:$O18)+1,"")</f>
        <v/>
      </c>
      <c r="Q19" s="29" t="str">
        <f t="shared" si="7"/>
        <v>-</v>
      </c>
      <c r="R19" s="30" t="str">
        <f t="shared" si="8"/>
        <v>-</v>
      </c>
    </row>
    <row r="20" spans="1:18" ht="37.950000000000003" customHeight="1" x14ac:dyDescent="0.3">
      <c r="A20" s="66">
        <v>10</v>
      </c>
      <c r="B20" s="75">
        <f t="shared" si="0"/>
        <v>0</v>
      </c>
      <c r="C20" s="81"/>
      <c r="D20" s="82"/>
      <c r="E20" s="119" t="str">
        <f>$C$5</f>
        <v/>
      </c>
      <c r="F20" s="110" t="s">
        <v>33</v>
      </c>
      <c r="G20" s="17" t="str">
        <f t="shared" si="1"/>
        <v/>
      </c>
      <c r="H20" s="17" t="str">
        <f t="shared" si="3"/>
        <v/>
      </c>
      <c r="I20" s="22" t="str">
        <f t="shared" si="4"/>
        <v>*</v>
      </c>
      <c r="J20" s="23">
        <f t="shared" si="10"/>
        <v>14</v>
      </c>
      <c r="K20" s="23">
        <f t="shared" si="9"/>
        <v>0</v>
      </c>
      <c r="L20" s="23">
        <f t="shared" si="5"/>
        <v>0</v>
      </c>
      <c r="M20" s="23">
        <f t="shared" si="6"/>
        <v>14</v>
      </c>
      <c r="N20" s="34" t="str">
        <f>IFERROR(INDEX($I$11:$I$24,MATCH(LARGE($M$11:$M$24,ROW($N10:N20)+$L$25),$M$11:$M$24,0)),"")</f>
        <v>*</v>
      </c>
      <c r="O20" s="24" t="str">
        <f>IF(COUNTIF(N$11:$N20,N20)=1,MAX(O$10:$O19)+1,"")</f>
        <v/>
      </c>
      <c r="Q20" s="29" t="str">
        <f t="shared" si="7"/>
        <v>-</v>
      </c>
      <c r="R20" s="30" t="str">
        <f t="shared" si="8"/>
        <v>-</v>
      </c>
    </row>
    <row r="21" spans="1:18" ht="37.950000000000003" customHeight="1" x14ac:dyDescent="0.3">
      <c r="A21" s="67">
        <v>11</v>
      </c>
      <c r="B21" s="73">
        <f t="shared" si="0"/>
        <v>0</v>
      </c>
      <c r="C21" s="83"/>
      <c r="D21" s="79"/>
      <c r="E21" s="120"/>
      <c r="F21" s="111"/>
      <c r="G21" s="17" t="str">
        <f t="shared" si="1"/>
        <v/>
      </c>
      <c r="H21" s="17" t="str">
        <f t="shared" si="3"/>
        <v/>
      </c>
      <c r="I21" s="22" t="str">
        <f t="shared" si="4"/>
        <v>*</v>
      </c>
      <c r="J21" s="23">
        <f t="shared" si="10"/>
        <v>14</v>
      </c>
      <c r="K21" s="23">
        <f t="shared" si="9"/>
        <v>0</v>
      </c>
      <c r="L21" s="23">
        <f t="shared" si="5"/>
        <v>0</v>
      </c>
      <c r="M21" s="23">
        <f t="shared" si="6"/>
        <v>14</v>
      </c>
      <c r="N21" s="34" t="str">
        <f>IFERROR(INDEX($I$11:$I$24,MATCH(LARGE($M$11:$M$24,ROW($N11:N21)+$L$25),$M$11:$M$24,0)),"")</f>
        <v>*</v>
      </c>
      <c r="O21" s="24" t="str">
        <f>IF(COUNTIF(N$11:$N21,N21)=1,MAX(O$10:$O20)+1,"")</f>
        <v/>
      </c>
      <c r="Q21" s="29" t="str">
        <f t="shared" si="7"/>
        <v>-</v>
      </c>
      <c r="R21" s="30" t="str">
        <f t="shared" si="8"/>
        <v>-</v>
      </c>
    </row>
    <row r="22" spans="1:18" ht="37.950000000000003" customHeight="1" x14ac:dyDescent="0.3">
      <c r="A22" s="68">
        <v>12</v>
      </c>
      <c r="B22" s="73">
        <f t="shared" si="0"/>
        <v>0</v>
      </c>
      <c r="C22" s="83"/>
      <c r="D22" s="79"/>
      <c r="E22" s="120"/>
      <c r="F22" s="111"/>
      <c r="G22" s="17" t="str">
        <f t="shared" si="1"/>
        <v/>
      </c>
      <c r="H22" s="17" t="str">
        <f t="shared" si="3"/>
        <v/>
      </c>
      <c r="I22" s="22" t="str">
        <f t="shared" si="4"/>
        <v>*</v>
      </c>
      <c r="J22" s="23">
        <f t="shared" si="10"/>
        <v>14</v>
      </c>
      <c r="K22" s="23">
        <f t="shared" si="9"/>
        <v>0</v>
      </c>
      <c r="L22" s="23">
        <f t="shared" si="5"/>
        <v>0</v>
      </c>
      <c r="M22" s="23">
        <f t="shared" si="6"/>
        <v>14</v>
      </c>
      <c r="N22" s="34" t="str">
        <f>IFERROR(INDEX($I$11:$I$24,MATCH(LARGE($M$11:$M$24,ROW($N12:N22)+$L$25),$M$11:$M$24,0)),"")</f>
        <v>*</v>
      </c>
      <c r="O22" s="24" t="str">
        <f>IF(COUNTIF(N$11:$N22,N22)=1,MAX(O$10:$O21)+1,"")</f>
        <v/>
      </c>
      <c r="Q22" s="29" t="str">
        <f t="shared" si="7"/>
        <v>-</v>
      </c>
      <c r="R22" s="30" t="str">
        <f t="shared" si="8"/>
        <v>-</v>
      </c>
    </row>
    <row r="23" spans="1:18" ht="37.950000000000003" customHeight="1" x14ac:dyDescent="0.3">
      <c r="A23" s="68">
        <v>13</v>
      </c>
      <c r="B23" s="73">
        <f t="shared" si="0"/>
        <v>0</v>
      </c>
      <c r="C23" s="83"/>
      <c r="D23" s="79"/>
      <c r="E23" s="120"/>
      <c r="F23" s="111"/>
      <c r="G23" s="17" t="str">
        <f t="shared" si="1"/>
        <v/>
      </c>
      <c r="H23" s="17" t="str">
        <f t="shared" si="3"/>
        <v/>
      </c>
      <c r="I23" s="22" t="str">
        <f t="shared" si="4"/>
        <v>*</v>
      </c>
      <c r="J23" s="23">
        <f t="shared" si="10"/>
        <v>14</v>
      </c>
      <c r="K23" s="23">
        <f t="shared" si="9"/>
        <v>0</v>
      </c>
      <c r="L23" s="23">
        <f t="shared" si="5"/>
        <v>0</v>
      </c>
      <c r="M23" s="23">
        <f t="shared" si="6"/>
        <v>14</v>
      </c>
      <c r="N23" s="34" t="str">
        <f>IFERROR(INDEX($I$11:$I$24,MATCH(LARGE($M$11:$M$24,ROW($N13:N23)+$L$25),$M$11:$M$24,0)),"")</f>
        <v>*</v>
      </c>
      <c r="O23" s="24" t="str">
        <f>IF(COUNTIF(N$11:$N23,N23)=1,MAX(O$10:$O22)+1,"")</f>
        <v/>
      </c>
      <c r="Q23" s="29" t="str">
        <f t="shared" si="7"/>
        <v>-</v>
      </c>
      <c r="R23" s="30" t="str">
        <f t="shared" si="8"/>
        <v>-</v>
      </c>
    </row>
    <row r="24" spans="1:18" ht="37.950000000000003" customHeight="1" thickBot="1" x14ac:dyDescent="0.35">
      <c r="A24" s="69">
        <v>14</v>
      </c>
      <c r="B24" s="76">
        <f t="shared" si="0"/>
        <v>0</v>
      </c>
      <c r="C24" s="84"/>
      <c r="D24" s="85"/>
      <c r="E24" s="121"/>
      <c r="F24" s="112"/>
      <c r="G24" s="17" t="str">
        <f t="shared" si="1"/>
        <v/>
      </c>
      <c r="H24" s="17" t="str">
        <f t="shared" si="3"/>
        <v/>
      </c>
      <c r="I24" s="22" t="str">
        <f t="shared" si="4"/>
        <v>*</v>
      </c>
      <c r="J24" s="23">
        <f t="shared" si="10"/>
        <v>14</v>
      </c>
      <c r="K24" s="23">
        <f t="shared" si="9"/>
        <v>0</v>
      </c>
      <c r="L24" s="23">
        <f t="shared" si="5"/>
        <v>0</v>
      </c>
      <c r="M24" s="23">
        <f t="shared" si="6"/>
        <v>14</v>
      </c>
      <c r="N24" s="34" t="str">
        <f>IFERROR(INDEX($I$11:$I$24,MATCH(LARGE($M$11:$M$24,ROW($N14:N24)+$L$25),$M$11:$M$24,0)),"")</f>
        <v>*</v>
      </c>
      <c r="O24" s="24" t="str">
        <f>IF(COUNTIF(N$11:$N24,N24)=1,MAX(O$10:$O23)+1,"")</f>
        <v/>
      </c>
      <c r="Q24" s="29" t="str">
        <f t="shared" si="7"/>
        <v>-</v>
      </c>
      <c r="R24" s="30" t="str">
        <f t="shared" si="8"/>
        <v>-</v>
      </c>
    </row>
    <row r="25" spans="1:18" ht="30" customHeight="1" thickBot="1" x14ac:dyDescent="0.3">
      <c r="A25" s="113" t="str">
        <f>'GENEL BİLGİ GİRİŞİ'!A8</f>
        <v>Yaş Kategorisi:</v>
      </c>
      <c r="B25" s="114"/>
      <c r="C25" s="114"/>
      <c r="D25" s="115" t="str">
        <f>'GENEL BİLGİ GİRİŞİ'!B8</f>
        <v>01.09.2010 - 2011 - 2012 - 2013 Doğumlular</v>
      </c>
      <c r="E25" s="115"/>
      <c r="F25" s="116"/>
      <c r="G25" s="17"/>
      <c r="H25" s="17"/>
      <c r="I25" s="9"/>
      <c r="K25" s="27">
        <f>SUM(K11:K24)</f>
        <v>0</v>
      </c>
      <c r="L25" s="27">
        <f>SUM(L11:L24)</f>
        <v>0</v>
      </c>
    </row>
    <row r="26" spans="1:18" ht="30" customHeight="1" thickBot="1" x14ac:dyDescent="0.3">
      <c r="A26" s="117" t="s">
        <v>12</v>
      </c>
      <c r="B26" s="118"/>
      <c r="C26" s="71"/>
      <c r="D26" s="71"/>
      <c r="E26" s="70" t="s">
        <v>13</v>
      </c>
      <c r="F26" s="41"/>
      <c r="G26" s="17"/>
      <c r="H26" s="17"/>
      <c r="I26" s="9"/>
      <c r="N26" s="51" t="s">
        <v>41</v>
      </c>
      <c r="O26" s="33"/>
    </row>
    <row r="27" spans="1:18" ht="30" customHeight="1" x14ac:dyDescent="0.25">
      <c r="A27" s="104" t="s">
        <v>97</v>
      </c>
      <c r="B27" s="105" t="s">
        <v>97</v>
      </c>
      <c r="C27" s="106"/>
      <c r="D27" s="106"/>
      <c r="E27" s="86" t="s">
        <v>97</v>
      </c>
      <c r="F27" s="87"/>
      <c r="G27" s="17"/>
      <c r="H27" s="17"/>
      <c r="I27" s="9"/>
      <c r="N27" s="52">
        <f>14-COUNTBLANK(O11:O24)</f>
        <v>1</v>
      </c>
      <c r="O27" s="32"/>
    </row>
    <row r="28" spans="1:18" ht="30" customHeight="1" x14ac:dyDescent="0.25">
      <c r="A28" s="107" t="s">
        <v>98</v>
      </c>
      <c r="B28" s="108" t="s">
        <v>98</v>
      </c>
      <c r="C28" s="109"/>
      <c r="D28" s="109"/>
      <c r="E28" s="88" t="s">
        <v>98</v>
      </c>
      <c r="F28" s="89"/>
      <c r="G28" s="17"/>
      <c r="H28" s="17"/>
      <c r="I28" s="9"/>
      <c r="N28" s="36" t="str">
        <f>IF(N27&gt;10,"FAZLA SPORCU VAR","")</f>
        <v/>
      </c>
    </row>
    <row r="29" spans="1:18" ht="30" customHeight="1" thickBot="1" x14ac:dyDescent="0.3">
      <c r="A29" s="98" t="s">
        <v>99</v>
      </c>
      <c r="B29" s="99" t="s">
        <v>99</v>
      </c>
      <c r="C29" s="100"/>
      <c r="D29" s="100"/>
      <c r="E29" s="90" t="s">
        <v>99</v>
      </c>
      <c r="F29" s="91"/>
      <c r="G29" s="17"/>
      <c r="H29" s="17"/>
      <c r="I29" s="9"/>
    </row>
    <row r="30" spans="1:18" x14ac:dyDescent="0.25">
      <c r="G30" s="17"/>
      <c r="H30" s="17"/>
      <c r="I30" s="9"/>
    </row>
    <row r="31" spans="1:18" x14ac:dyDescent="0.25">
      <c r="G31" s="17"/>
      <c r="H31" s="17"/>
      <c r="I31" s="25"/>
      <c r="J31" s="26"/>
      <c r="M31" s="28"/>
    </row>
  </sheetData>
  <sheetProtection algorithmName="SHA-512" hashValue="tmdjLQHjB1Oz1TOjO+nmrX3oylkAI8QY3vz4zBkqhBgsRaSn7Oo/w10BRyi2pkIGJrzOE05d7PRWRtzo8g2A3Q==" saltValue="2ptmv/IeNq06QumpJgmQOQ==" spinCount="100000" sheet="1" objects="1" scenarios="1"/>
  <mergeCells count="28">
    <mergeCell ref="N1:N10"/>
    <mergeCell ref="A2:F2"/>
    <mergeCell ref="A3:F3"/>
    <mergeCell ref="A4:B4"/>
    <mergeCell ref="A5:B5"/>
    <mergeCell ref="C5:D5"/>
    <mergeCell ref="A6:B6"/>
    <mergeCell ref="C6:D6"/>
    <mergeCell ref="A7:F7"/>
    <mergeCell ref="A8:F8"/>
    <mergeCell ref="A1:F1"/>
    <mergeCell ref="I1:I10"/>
    <mergeCell ref="J1:J10"/>
    <mergeCell ref="K1:K10"/>
    <mergeCell ref="L1:L10"/>
    <mergeCell ref="M1:M10"/>
    <mergeCell ref="A29:B29"/>
    <mergeCell ref="C29:D29"/>
    <mergeCell ref="A9:F9"/>
    <mergeCell ref="A27:B27"/>
    <mergeCell ref="C27:D27"/>
    <mergeCell ref="A28:B28"/>
    <mergeCell ref="C28:D28"/>
    <mergeCell ref="F20:F24"/>
    <mergeCell ref="A25:C25"/>
    <mergeCell ref="D25:F25"/>
    <mergeCell ref="A26:B26"/>
    <mergeCell ref="E20:E24"/>
  </mergeCells>
  <conditionalFormatting sqref="E11:E21 B11:B24">
    <cfRule type="cellIs" dxfId="12" priority="6" stopIfTrue="1" operator="equal">
      <formula>0</formula>
    </cfRule>
  </conditionalFormatting>
  <conditionalFormatting sqref="N27">
    <cfRule type="cellIs" dxfId="11" priority="1" operator="equal">
      <formula>1</formula>
    </cfRule>
    <cfRule type="cellIs" dxfId="10" priority="2" operator="greaterThan">
      <formula>15</formula>
    </cfRule>
  </conditionalFormatting>
  <conditionalFormatting sqref="O11:O24">
    <cfRule type="cellIs" dxfId="9" priority="3" operator="greaterThan">
      <formula>15</formula>
    </cfRule>
    <cfRule type="containsBlanks" dxfId="8" priority="4">
      <formula>LEN(TRIM(O11))=0</formula>
    </cfRule>
  </conditionalFormatting>
  <conditionalFormatting sqref="O26:O27">
    <cfRule type="cellIs" dxfId="7" priority="5" operator="greaterThan">
      <formula>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31"/>
  <sheetViews>
    <sheetView view="pageBreakPreview" zoomScale="70" zoomScaleNormal="70" zoomScaleSheetLayoutView="70" workbookViewId="0">
      <selection activeCell="C11" sqref="C11:D24"/>
    </sheetView>
  </sheetViews>
  <sheetFormatPr defaultRowHeight="13.8" x14ac:dyDescent="0.25"/>
  <cols>
    <col min="1" max="1" width="8.88671875" style="10"/>
    <col min="2" max="2" width="11.77734375" style="10" customWidth="1"/>
    <col min="3" max="3" width="20.77734375" style="10" customWidth="1"/>
    <col min="4" max="4" width="44.77734375" style="10" customWidth="1"/>
    <col min="5" max="5" width="45.77734375" style="10" customWidth="1"/>
    <col min="6" max="6" width="39.77734375" style="11" customWidth="1"/>
    <col min="7" max="7" width="13.33203125" style="9" customWidth="1"/>
    <col min="8" max="8" width="13.33203125" style="9" hidden="1" customWidth="1"/>
    <col min="9" max="9" width="13.77734375" style="20" hidden="1" customWidth="1"/>
    <col min="10" max="13" width="7.5546875" style="9" hidden="1" customWidth="1"/>
    <col min="14" max="14" width="40.77734375" style="35" customWidth="1"/>
    <col min="15" max="15" width="6.109375" style="9" customWidth="1"/>
    <col min="16" max="16" width="3.109375" style="10" customWidth="1"/>
    <col min="17" max="17" width="15.77734375" style="10" customWidth="1"/>
    <col min="18" max="18" width="40.77734375" style="10" customWidth="1"/>
    <col min="19" max="16384" width="8.88671875" style="10"/>
  </cols>
  <sheetData>
    <row r="1" spans="1:18" ht="58.8" customHeight="1" x14ac:dyDescent="0.25">
      <c r="A1" s="142" t="str">
        <f>'GENEL BİLGİ GİRİŞİ'!$B$1</f>
        <v>MİLLİ EĞİTİM BAKANLIĞI</v>
      </c>
      <c r="B1" s="143"/>
      <c r="C1" s="143"/>
      <c r="D1" s="143"/>
      <c r="E1" s="143"/>
      <c r="F1" s="144"/>
      <c r="I1" s="145"/>
      <c r="J1" s="147" t="s">
        <v>37</v>
      </c>
      <c r="K1" s="147" t="s">
        <v>38</v>
      </c>
      <c r="L1" s="147" t="s">
        <v>39</v>
      </c>
      <c r="M1" s="147" t="s">
        <v>40</v>
      </c>
      <c r="N1" s="122" t="s">
        <v>42</v>
      </c>
    </row>
    <row r="2" spans="1:18" s="9" customFormat="1" ht="25.05" customHeight="1" x14ac:dyDescent="0.25">
      <c r="A2" s="124" t="str">
        <f>'GENEL BİLGİ GİRİŞİ'!$D$5</f>
        <v>2024-2025 ÖĞRETİM YILI</v>
      </c>
      <c r="B2" s="125"/>
      <c r="C2" s="125"/>
      <c r="D2" s="125"/>
      <c r="E2" s="125"/>
      <c r="F2" s="126"/>
      <c r="I2" s="145"/>
      <c r="J2" s="147"/>
      <c r="K2" s="147"/>
      <c r="L2" s="147"/>
      <c r="M2" s="147"/>
      <c r="N2" s="122"/>
    </row>
    <row r="3" spans="1:18" s="9" customFormat="1" ht="25.05" customHeight="1" x14ac:dyDescent="0.25">
      <c r="A3" s="127" t="str">
        <f>'GENEL BİLGİ GİRİŞİ'!$D$4</f>
        <v>YILDIZ ERKEK ATLETİZM ELEME MÜSABAKA LİSTESİ</v>
      </c>
      <c r="B3" s="128"/>
      <c r="C3" s="128"/>
      <c r="D3" s="128"/>
      <c r="E3" s="128"/>
      <c r="F3" s="129"/>
      <c r="I3" s="145"/>
      <c r="J3" s="147"/>
      <c r="K3" s="147"/>
      <c r="L3" s="147"/>
      <c r="M3" s="147"/>
      <c r="N3" s="122"/>
    </row>
    <row r="4" spans="1:18" s="9" customFormat="1" ht="25.05" customHeight="1" x14ac:dyDescent="0.25">
      <c r="A4" s="130" t="s">
        <v>5</v>
      </c>
      <c r="B4" s="131"/>
      <c r="C4" s="37"/>
      <c r="D4" s="12"/>
      <c r="E4" s="12"/>
      <c r="F4" s="38"/>
      <c r="I4" s="145"/>
      <c r="J4" s="147"/>
      <c r="K4" s="147"/>
      <c r="L4" s="147"/>
      <c r="M4" s="147"/>
      <c r="N4" s="122"/>
    </row>
    <row r="5" spans="1:18" ht="25.05" customHeight="1" x14ac:dyDescent="0.25">
      <c r="A5" s="132" t="s">
        <v>1</v>
      </c>
      <c r="B5" s="133"/>
      <c r="C5" s="134" t="str">
        <f>IFERROR(VLOOKUP(C4,'okul göğüs numaraları'!$B$4:$C$55,2,0),"")</f>
        <v/>
      </c>
      <c r="D5" s="134"/>
      <c r="E5" s="77" t="s">
        <v>84</v>
      </c>
      <c r="F5" s="39" t="str">
        <f>'GENEL BİLGİ GİRİŞİ'!$B$7</f>
        <v>10-11 NİSAN 2025</v>
      </c>
      <c r="G5" s="18">
        <f>'GENEL BİLGİ GİRİŞİ'!B9</f>
        <v>40422</v>
      </c>
      <c r="H5" s="18"/>
      <c r="I5" s="145"/>
      <c r="J5" s="147"/>
      <c r="K5" s="147"/>
      <c r="L5" s="147"/>
      <c r="M5" s="147"/>
      <c r="N5" s="122"/>
    </row>
    <row r="6" spans="1:18" ht="25.05" customHeight="1" x14ac:dyDescent="0.25">
      <c r="A6" s="132" t="s">
        <v>2</v>
      </c>
      <c r="B6" s="133"/>
      <c r="C6" s="135" t="str">
        <f>'GENEL BİLGİ GİRİŞİ'!$B$4</f>
        <v>YILDIZ ERKEK</v>
      </c>
      <c r="D6" s="135"/>
      <c r="E6" s="77" t="s">
        <v>85</v>
      </c>
      <c r="F6" s="40" t="str">
        <f>'GENEL BİLGİ GİRİŞİ'!$B$6</f>
        <v>ATATÜRK STADYUMU</v>
      </c>
      <c r="G6" s="19">
        <f>'GENEL BİLGİ GİRİŞİ'!C9</f>
        <v>41639</v>
      </c>
      <c r="H6" s="19"/>
      <c r="I6" s="145"/>
      <c r="J6" s="147"/>
      <c r="K6" s="147"/>
      <c r="L6" s="147"/>
      <c r="M6" s="147"/>
      <c r="N6" s="122"/>
    </row>
    <row r="7" spans="1:18" ht="25.05" customHeight="1" x14ac:dyDescent="0.25">
      <c r="A7" s="136"/>
      <c r="B7" s="137"/>
      <c r="C7" s="137"/>
      <c r="D7" s="137"/>
      <c r="E7" s="137"/>
      <c r="F7" s="138"/>
      <c r="I7" s="145"/>
      <c r="J7" s="147"/>
      <c r="K7" s="147"/>
      <c r="L7" s="147"/>
      <c r="M7" s="147"/>
      <c r="N7" s="122"/>
      <c r="O7" s="10"/>
    </row>
    <row r="8" spans="1:18" ht="75" customHeight="1" x14ac:dyDescent="0.3">
      <c r="A8" s="139" t="s">
        <v>83</v>
      </c>
      <c r="B8" s="140"/>
      <c r="C8" s="140"/>
      <c r="D8" s="140"/>
      <c r="E8" s="140"/>
      <c r="F8" s="141"/>
      <c r="G8" s="10"/>
      <c r="H8" s="10"/>
      <c r="I8" s="145"/>
      <c r="J8" s="147"/>
      <c r="K8" s="147"/>
      <c r="L8" s="147"/>
      <c r="M8" s="147"/>
      <c r="N8" s="122"/>
      <c r="O8" s="10"/>
    </row>
    <row r="9" spans="1:18" ht="28.5" customHeight="1" thickBot="1" x14ac:dyDescent="0.3">
      <c r="A9" s="101" t="s">
        <v>4</v>
      </c>
      <c r="B9" s="102"/>
      <c r="C9" s="102"/>
      <c r="D9" s="102"/>
      <c r="E9" s="102"/>
      <c r="F9" s="103"/>
      <c r="I9" s="145"/>
      <c r="J9" s="147"/>
      <c r="K9" s="147"/>
      <c r="L9" s="147"/>
      <c r="M9" s="147"/>
      <c r="N9" s="122"/>
    </row>
    <row r="10" spans="1:18" ht="48" customHeight="1" thickBot="1" x14ac:dyDescent="0.3">
      <c r="A10" s="57" t="s">
        <v>45</v>
      </c>
      <c r="B10" s="58" t="s">
        <v>43</v>
      </c>
      <c r="C10" s="58" t="s">
        <v>46</v>
      </c>
      <c r="D10" s="58" t="s">
        <v>0</v>
      </c>
      <c r="E10" s="58" t="s">
        <v>44</v>
      </c>
      <c r="F10" s="59" t="s">
        <v>3</v>
      </c>
      <c r="I10" s="146"/>
      <c r="J10" s="148"/>
      <c r="K10" s="148"/>
      <c r="L10" s="148"/>
      <c r="M10" s="148"/>
      <c r="N10" s="123"/>
      <c r="O10" s="21"/>
      <c r="Q10" s="31" t="s">
        <v>11</v>
      </c>
      <c r="R10" s="31" t="s">
        <v>0</v>
      </c>
    </row>
    <row r="11" spans="1:18" ht="37.950000000000003" customHeight="1" x14ac:dyDescent="0.3">
      <c r="A11" s="63">
        <v>1</v>
      </c>
      <c r="B11" s="72">
        <f t="shared" ref="B11:B24" si="0">$C$4</f>
        <v>0</v>
      </c>
      <c r="C11" s="78"/>
      <c r="D11" s="79"/>
      <c r="E11" s="75" t="str">
        <f>$C$5</f>
        <v/>
      </c>
      <c r="F11" s="53" t="s">
        <v>31</v>
      </c>
      <c r="G11" s="17" t="str">
        <f t="shared" ref="G11:G24" si="1">IF(C11="","",IF(C11="-","-",(IF(AND(C11&gt;=$G$5,C11&lt;=$G$6)," ","YARIŞAMAZ"))))</f>
        <v/>
      </c>
      <c r="H11" s="17" t="str">
        <f>TRIM(D11)</f>
        <v/>
      </c>
      <c r="I11" s="22" t="str">
        <f>IF(H11="","*",H11)</f>
        <v>*</v>
      </c>
      <c r="J11" s="23">
        <f>COUNTIF($I$11:$I$24,"&lt;="&amp;I11)</f>
        <v>14</v>
      </c>
      <c r="K11" s="23">
        <f>--ISNUMBER(I11)</f>
        <v>0</v>
      </c>
      <c r="L11" s="23">
        <f>--ISBLANK(I11)</f>
        <v>0</v>
      </c>
      <c r="M11" s="23">
        <f>IF(ISNUMBER(I11),J11,IF(ISBLANK(I11),J11,J11+$K$25))+$L$25</f>
        <v>14</v>
      </c>
      <c r="N11" s="34" t="str">
        <f>IF(D11="","*",IFERROR(INDEX($I$11:$I$24,MATCH(LARGE($M$11:$M$24,ROW($N1:N11)+$L$25),$M$11:$M$24,0)),""))</f>
        <v>*</v>
      </c>
      <c r="O11" s="24">
        <f>IF(COUNTIF(N$11:$N11,N11)=1,MAX(O$10:$O10)+1,"")</f>
        <v>1</v>
      </c>
      <c r="Q11" s="29" t="str">
        <f>IF(C11="","-",C11)</f>
        <v>-</v>
      </c>
      <c r="R11" s="30" t="str">
        <f>IF(D11="","-",UPPER(D11))</f>
        <v>-</v>
      </c>
    </row>
    <row r="12" spans="1:18" ht="37.950000000000003" customHeight="1" x14ac:dyDescent="0.3">
      <c r="A12" s="64">
        <v>2</v>
      </c>
      <c r="B12" s="73">
        <f t="shared" si="0"/>
        <v>0</v>
      </c>
      <c r="C12" s="80"/>
      <c r="D12" s="79"/>
      <c r="E12" s="73" t="str">
        <f t="shared" ref="E12:E19" si="2">$C$5</f>
        <v/>
      </c>
      <c r="F12" s="54" t="s">
        <v>17</v>
      </c>
      <c r="G12" s="17" t="str">
        <f t="shared" si="1"/>
        <v/>
      </c>
      <c r="H12" s="17" t="str">
        <f t="shared" ref="H12:H24" si="3">TRIM(D12)</f>
        <v/>
      </c>
      <c r="I12" s="22" t="str">
        <f t="shared" ref="I12:I24" si="4">IF(H12="","*",H12)</f>
        <v>*</v>
      </c>
      <c r="J12" s="23">
        <f>COUNTIF($I$11:$I$24,"&lt;="&amp;I12)</f>
        <v>14</v>
      </c>
      <c r="K12" s="23">
        <f>--ISNUMBER(I12)</f>
        <v>0</v>
      </c>
      <c r="L12" s="23">
        <f t="shared" ref="L12:L19" si="5">--ISBLANK(I12)</f>
        <v>0</v>
      </c>
      <c r="M12" s="23">
        <f t="shared" ref="M12:M19" si="6">IF(ISNUMBER(I12),J12,IF(ISBLANK(I12),J12,J12+$K$25))+$L$25</f>
        <v>14</v>
      </c>
      <c r="N12" s="34" t="str">
        <f>IF(D12="","*",IFERROR(INDEX($I$11:$I$24,MATCH(LARGE($M$11:$M$24,ROW($N2:N12)+$L$25),$M$11:$M$24,0)),""))</f>
        <v>*</v>
      </c>
      <c r="O12" s="24" t="str">
        <f>IF(COUNTIF(N$11:$N12,N12)=1,MAX(O$10:$O11)+1,"")</f>
        <v/>
      </c>
      <c r="Q12" s="29" t="str">
        <f t="shared" ref="Q12:Q24" si="7">IF(C12="","-",C12)</f>
        <v>-</v>
      </c>
      <c r="R12" s="30" t="str">
        <f t="shared" ref="R12:R24" si="8">IF(D12="","-",UPPER(D12))</f>
        <v>-</v>
      </c>
    </row>
    <row r="13" spans="1:18" ht="37.950000000000003" customHeight="1" x14ac:dyDescent="0.3">
      <c r="A13" s="64">
        <v>3</v>
      </c>
      <c r="B13" s="73">
        <f t="shared" si="0"/>
        <v>0</v>
      </c>
      <c r="C13" s="80"/>
      <c r="D13" s="79"/>
      <c r="E13" s="73" t="str">
        <f t="shared" si="2"/>
        <v/>
      </c>
      <c r="F13" s="54" t="s">
        <v>15</v>
      </c>
      <c r="G13" s="17" t="str">
        <f t="shared" si="1"/>
        <v/>
      </c>
      <c r="H13" s="17" t="str">
        <f t="shared" si="3"/>
        <v/>
      </c>
      <c r="I13" s="22" t="str">
        <f t="shared" si="4"/>
        <v>*</v>
      </c>
      <c r="J13" s="23">
        <f>COUNTIF($I$11:$I$24,"&lt;="&amp;I13)</f>
        <v>14</v>
      </c>
      <c r="K13" s="23">
        <f t="shared" ref="K13:K19" si="9">--ISNUMBER(I13)</f>
        <v>0</v>
      </c>
      <c r="L13" s="23">
        <f t="shared" si="5"/>
        <v>0</v>
      </c>
      <c r="M13" s="23">
        <f t="shared" si="6"/>
        <v>14</v>
      </c>
      <c r="N13" s="34" t="str">
        <f>IF(D13="","*",IFERROR(INDEX($I$11:$I$24,MATCH(LARGE($M$11:$M$24,ROW($N3:N13)+$L$25),$M$11:$M$24,0)),""))</f>
        <v>*</v>
      </c>
      <c r="O13" s="24" t="str">
        <f>IF(COUNTIF(N$11:$N13,N13)=1,MAX(O$10:$O12)+1,"")</f>
        <v/>
      </c>
      <c r="Q13" s="29" t="str">
        <f t="shared" si="7"/>
        <v>-</v>
      </c>
      <c r="R13" s="30" t="str">
        <f t="shared" si="8"/>
        <v>-</v>
      </c>
    </row>
    <row r="14" spans="1:18" ht="37.950000000000003" customHeight="1" x14ac:dyDescent="0.3">
      <c r="A14" s="64">
        <v>4</v>
      </c>
      <c r="B14" s="73">
        <f t="shared" si="0"/>
        <v>0</v>
      </c>
      <c r="C14" s="80"/>
      <c r="D14" s="79"/>
      <c r="E14" s="73" t="str">
        <f t="shared" si="2"/>
        <v/>
      </c>
      <c r="F14" s="54" t="s">
        <v>32</v>
      </c>
      <c r="G14" s="17" t="str">
        <f t="shared" si="1"/>
        <v/>
      </c>
      <c r="H14" s="17" t="str">
        <f t="shared" si="3"/>
        <v/>
      </c>
      <c r="I14" s="22" t="str">
        <f t="shared" si="4"/>
        <v>*</v>
      </c>
      <c r="J14" s="23">
        <f t="shared" ref="J14:J24" si="10">COUNTIF($I$11:$I$24,"&lt;="&amp;I14)</f>
        <v>14</v>
      </c>
      <c r="K14" s="23">
        <f t="shared" si="9"/>
        <v>0</v>
      </c>
      <c r="L14" s="23">
        <f t="shared" si="5"/>
        <v>0</v>
      </c>
      <c r="M14" s="23">
        <f t="shared" si="6"/>
        <v>14</v>
      </c>
      <c r="N14" s="34" t="str">
        <f>IF(D14="","*",IFERROR(INDEX($I$11:$I$24,MATCH(LARGE($M$11:$M$24,ROW($N4:N14)+$L$25),$M$11:$M$24,0)),""))</f>
        <v>*</v>
      </c>
      <c r="O14" s="24" t="str">
        <f>IF(COUNTIF(N$11:$N14,N14)=1,MAX(O$10:$O13)+1,"")</f>
        <v/>
      </c>
      <c r="Q14" s="29" t="str">
        <f t="shared" si="7"/>
        <v>-</v>
      </c>
      <c r="R14" s="30" t="str">
        <f t="shared" si="8"/>
        <v>-</v>
      </c>
    </row>
    <row r="15" spans="1:18" ht="37.950000000000003" customHeight="1" x14ac:dyDescent="0.3">
      <c r="A15" s="64">
        <v>5</v>
      </c>
      <c r="B15" s="73">
        <f t="shared" si="0"/>
        <v>0</v>
      </c>
      <c r="C15" s="80"/>
      <c r="D15" s="79"/>
      <c r="E15" s="73" t="str">
        <f t="shared" si="2"/>
        <v/>
      </c>
      <c r="F15" s="54" t="s">
        <v>18</v>
      </c>
      <c r="G15" s="17" t="str">
        <f t="shared" si="1"/>
        <v/>
      </c>
      <c r="H15" s="17" t="str">
        <f t="shared" si="3"/>
        <v/>
      </c>
      <c r="I15" s="22" t="str">
        <f t="shared" si="4"/>
        <v>*</v>
      </c>
      <c r="J15" s="23">
        <f t="shared" si="10"/>
        <v>14</v>
      </c>
      <c r="K15" s="23">
        <f t="shared" si="9"/>
        <v>0</v>
      </c>
      <c r="L15" s="23">
        <f t="shared" si="5"/>
        <v>0</v>
      </c>
      <c r="M15" s="23">
        <f t="shared" si="6"/>
        <v>14</v>
      </c>
      <c r="N15" s="34" t="str">
        <f>IF(D15="","*",IFERROR(INDEX($I$11:$I$24,MATCH(LARGE($M$11:$M$24,ROW($N5:N15)+$L$25),$M$11:$M$24,0)),""))</f>
        <v>*</v>
      </c>
      <c r="O15" s="24" t="str">
        <f>IF(COUNTIF(N$11:$N15,N15)=1,MAX(O$10:$O14)+1,"")</f>
        <v/>
      </c>
      <c r="Q15" s="29" t="str">
        <f t="shared" si="7"/>
        <v>-</v>
      </c>
      <c r="R15" s="30" t="str">
        <f t="shared" si="8"/>
        <v>-</v>
      </c>
    </row>
    <row r="16" spans="1:18" ht="37.950000000000003" customHeight="1" x14ac:dyDescent="0.3">
      <c r="A16" s="64">
        <v>6</v>
      </c>
      <c r="B16" s="73">
        <f t="shared" si="0"/>
        <v>0</v>
      </c>
      <c r="C16" s="80"/>
      <c r="D16" s="79"/>
      <c r="E16" s="73" t="str">
        <f t="shared" si="2"/>
        <v/>
      </c>
      <c r="F16" s="55" t="s">
        <v>19</v>
      </c>
      <c r="G16" s="17" t="str">
        <f t="shared" si="1"/>
        <v/>
      </c>
      <c r="H16" s="17" t="str">
        <f t="shared" si="3"/>
        <v/>
      </c>
      <c r="I16" s="22" t="str">
        <f t="shared" si="4"/>
        <v>*</v>
      </c>
      <c r="J16" s="23">
        <f t="shared" si="10"/>
        <v>14</v>
      </c>
      <c r="K16" s="23">
        <f t="shared" si="9"/>
        <v>0</v>
      </c>
      <c r="L16" s="23">
        <f t="shared" si="5"/>
        <v>0</v>
      </c>
      <c r="M16" s="23">
        <f t="shared" si="6"/>
        <v>14</v>
      </c>
      <c r="N16" s="34" t="str">
        <f>IF(D16="","*",IFERROR(INDEX($I$11:$I$24,MATCH(LARGE($M$11:$M$24,ROW($N6:N16)+$L$25),$M$11:$M$24,0)),""))</f>
        <v>*</v>
      </c>
      <c r="O16" s="24" t="str">
        <f>IF(COUNTIF(N$11:$N16,N16)=1,MAX(O$10:$O15)+1,"")</f>
        <v/>
      </c>
      <c r="Q16" s="29" t="str">
        <f t="shared" si="7"/>
        <v>-</v>
      </c>
      <c r="R16" s="30" t="str">
        <f t="shared" si="8"/>
        <v>-</v>
      </c>
    </row>
    <row r="17" spans="1:18" ht="37.950000000000003" customHeight="1" x14ac:dyDescent="0.3">
      <c r="A17" s="64">
        <v>7</v>
      </c>
      <c r="B17" s="73">
        <f t="shared" si="0"/>
        <v>0</v>
      </c>
      <c r="C17" s="80"/>
      <c r="D17" s="79"/>
      <c r="E17" s="73" t="str">
        <f t="shared" si="2"/>
        <v/>
      </c>
      <c r="F17" s="55" t="s">
        <v>20</v>
      </c>
      <c r="G17" s="17" t="str">
        <f t="shared" si="1"/>
        <v/>
      </c>
      <c r="H17" s="17" t="str">
        <f t="shared" si="3"/>
        <v/>
      </c>
      <c r="I17" s="22" t="str">
        <f t="shared" si="4"/>
        <v>*</v>
      </c>
      <c r="J17" s="23">
        <f t="shared" si="10"/>
        <v>14</v>
      </c>
      <c r="K17" s="23">
        <f t="shared" si="9"/>
        <v>0</v>
      </c>
      <c r="L17" s="23">
        <f>--ISBLANK(I17)</f>
        <v>0</v>
      </c>
      <c r="M17" s="23">
        <f t="shared" si="6"/>
        <v>14</v>
      </c>
      <c r="N17" s="34" t="str">
        <f>IF(D17="","*",IFERROR(INDEX($I$11:$I$24,MATCH(LARGE($M$11:$M$24,ROW($N7:N17)+$L$25),$M$11:$M$24,0)),""))</f>
        <v>*</v>
      </c>
      <c r="O17" s="24" t="str">
        <f>IF(COUNTIF(N$11:$N17,N17)=1,MAX(O$10:$O16)+1,"")</f>
        <v/>
      </c>
      <c r="Q17" s="29" t="str">
        <f t="shared" si="7"/>
        <v>-</v>
      </c>
      <c r="R17" s="30" t="str">
        <f t="shared" si="8"/>
        <v>-</v>
      </c>
    </row>
    <row r="18" spans="1:18" ht="37.950000000000003" customHeight="1" x14ac:dyDescent="0.3">
      <c r="A18" s="64">
        <v>8</v>
      </c>
      <c r="B18" s="73">
        <f t="shared" si="0"/>
        <v>0</v>
      </c>
      <c r="C18" s="80"/>
      <c r="D18" s="79"/>
      <c r="E18" s="73" t="str">
        <f t="shared" si="2"/>
        <v/>
      </c>
      <c r="F18" s="55" t="s">
        <v>21</v>
      </c>
      <c r="G18" s="17" t="str">
        <f t="shared" si="1"/>
        <v/>
      </c>
      <c r="H18" s="17" t="str">
        <f t="shared" si="3"/>
        <v/>
      </c>
      <c r="I18" s="22" t="str">
        <f t="shared" si="4"/>
        <v>*</v>
      </c>
      <c r="J18" s="23">
        <f t="shared" si="10"/>
        <v>14</v>
      </c>
      <c r="K18" s="23">
        <f t="shared" si="9"/>
        <v>0</v>
      </c>
      <c r="L18" s="23">
        <f t="shared" si="5"/>
        <v>0</v>
      </c>
      <c r="M18" s="23">
        <f t="shared" si="6"/>
        <v>14</v>
      </c>
      <c r="N18" s="34" t="str">
        <f>IF(D18="","*",IFERROR(INDEX($I$11:$I$24,MATCH(LARGE($M$11:$M$24,ROW($N8:N18)+$L$25),$M$11:$M$24,0)),""))</f>
        <v>*</v>
      </c>
      <c r="O18" s="24" t="str">
        <f>IF(COUNTIF(N$11:$N18,N18)=1,MAX(O$10:$O17)+1,"")</f>
        <v/>
      </c>
      <c r="Q18" s="29" t="str">
        <f t="shared" si="7"/>
        <v>-</v>
      </c>
      <c r="R18" s="30" t="str">
        <f t="shared" si="8"/>
        <v>-</v>
      </c>
    </row>
    <row r="19" spans="1:18" ht="37.950000000000003" customHeight="1" thickBot="1" x14ac:dyDescent="0.35">
      <c r="A19" s="65">
        <v>9</v>
      </c>
      <c r="B19" s="74">
        <f t="shared" si="0"/>
        <v>0</v>
      </c>
      <c r="C19" s="92"/>
      <c r="D19" s="93"/>
      <c r="E19" s="74" t="str">
        <f t="shared" si="2"/>
        <v/>
      </c>
      <c r="F19" s="56" t="s">
        <v>36</v>
      </c>
      <c r="G19" s="17" t="str">
        <f t="shared" si="1"/>
        <v/>
      </c>
      <c r="H19" s="17" t="str">
        <f t="shared" si="3"/>
        <v/>
      </c>
      <c r="I19" s="22" t="str">
        <f t="shared" si="4"/>
        <v>*</v>
      </c>
      <c r="J19" s="23">
        <f t="shared" si="10"/>
        <v>14</v>
      </c>
      <c r="K19" s="23">
        <f t="shared" si="9"/>
        <v>0</v>
      </c>
      <c r="L19" s="23">
        <f t="shared" si="5"/>
        <v>0</v>
      </c>
      <c r="M19" s="23">
        <f t="shared" si="6"/>
        <v>14</v>
      </c>
      <c r="N19" s="34" t="str">
        <f>IF(D19="","*",IFERROR(INDEX($I$11:$I$24,MATCH(LARGE($M$11:$M$24,ROW($N9:N19)+$L$25),$M$11:$M$24,0)),""))</f>
        <v>*</v>
      </c>
      <c r="O19" s="24" t="str">
        <f>IF(COUNTIF(N$11:$N19,N19)=1,MAX(O$10:$O18)+1,"")</f>
        <v/>
      </c>
      <c r="Q19" s="29" t="str">
        <f t="shared" si="7"/>
        <v>-</v>
      </c>
      <c r="R19" s="30" t="str">
        <f t="shared" si="8"/>
        <v>-</v>
      </c>
    </row>
    <row r="20" spans="1:18" ht="37.950000000000003" customHeight="1" thickBot="1" x14ac:dyDescent="0.35">
      <c r="A20" s="66">
        <v>10</v>
      </c>
      <c r="B20" s="75">
        <f t="shared" si="0"/>
        <v>0</v>
      </c>
      <c r="C20" s="81"/>
      <c r="D20" s="82"/>
      <c r="E20" s="119" t="str">
        <f>$C$5</f>
        <v/>
      </c>
      <c r="F20" s="110" t="s">
        <v>33</v>
      </c>
      <c r="G20" s="17" t="str">
        <f t="shared" si="1"/>
        <v/>
      </c>
      <c r="H20" s="17" t="str">
        <f t="shared" si="3"/>
        <v/>
      </c>
      <c r="I20" s="22" t="str">
        <f t="shared" si="4"/>
        <v>*</v>
      </c>
      <c r="J20" s="23">
        <f t="shared" si="10"/>
        <v>14</v>
      </c>
      <c r="K20" s="23">
        <f t="shared" ref="K20:K24" si="11">--ISNUMBER(I20)</f>
        <v>0</v>
      </c>
      <c r="L20" s="23">
        <f t="shared" ref="L20:L24" si="12">--ISBLANK(I20)</f>
        <v>0</v>
      </c>
      <c r="M20" s="23">
        <f t="shared" ref="M20:M24" si="13">IF(ISNUMBER(I20),J20,IF(ISBLANK(I20),J20,J20+$K$25))+$L$25</f>
        <v>14</v>
      </c>
      <c r="N20" s="34" t="str">
        <f>IF(D20="","*",IFERROR(INDEX($I$11:$I$24,MATCH(LARGE($M$11:$M$24,ROW($N10:N20)+$L$25),$M$11:$M$24,0)),""))</f>
        <v>*</v>
      </c>
      <c r="O20" s="24" t="str">
        <f>IF(COUNTIF(N$11:$N20,N20)=1,MAX(O$10:$O19)+1,"")</f>
        <v/>
      </c>
      <c r="Q20" s="29" t="str">
        <f t="shared" si="7"/>
        <v>-</v>
      </c>
      <c r="R20" s="30" t="str">
        <f t="shared" si="8"/>
        <v>-</v>
      </c>
    </row>
    <row r="21" spans="1:18" ht="37.950000000000003" customHeight="1" thickBot="1" x14ac:dyDescent="0.35">
      <c r="A21" s="67">
        <v>11</v>
      </c>
      <c r="B21" s="73">
        <f t="shared" si="0"/>
        <v>0</v>
      </c>
      <c r="C21" s="81"/>
      <c r="D21" s="82"/>
      <c r="E21" s="120"/>
      <c r="F21" s="111"/>
      <c r="G21" s="17" t="str">
        <f t="shared" si="1"/>
        <v/>
      </c>
      <c r="H21" s="17" t="str">
        <f t="shared" si="3"/>
        <v/>
      </c>
      <c r="I21" s="22" t="str">
        <f t="shared" si="4"/>
        <v>*</v>
      </c>
      <c r="J21" s="23">
        <f t="shared" si="10"/>
        <v>14</v>
      </c>
      <c r="K21" s="23">
        <f t="shared" si="11"/>
        <v>0</v>
      </c>
      <c r="L21" s="23">
        <f t="shared" si="12"/>
        <v>0</v>
      </c>
      <c r="M21" s="23">
        <f t="shared" si="13"/>
        <v>14</v>
      </c>
      <c r="N21" s="34" t="str">
        <f>IF(D21="","*",IFERROR(INDEX($I$11:$I$24,MATCH(LARGE($M$11:$M$24,ROW($N11:N21)+$L$25),$M$11:$M$24,0)),""))</f>
        <v>*</v>
      </c>
      <c r="O21" s="24" t="str">
        <f>IF(COUNTIF(N$11:$N21,N21)=1,MAX(O$10:$O20)+1,"")</f>
        <v/>
      </c>
      <c r="Q21" s="29" t="str">
        <f t="shared" si="7"/>
        <v>-</v>
      </c>
      <c r="R21" s="30" t="str">
        <f t="shared" si="8"/>
        <v>-</v>
      </c>
    </row>
    <row r="22" spans="1:18" ht="37.950000000000003" customHeight="1" thickBot="1" x14ac:dyDescent="0.35">
      <c r="A22" s="68">
        <v>12</v>
      </c>
      <c r="B22" s="73">
        <f t="shared" si="0"/>
        <v>0</v>
      </c>
      <c r="C22" s="81"/>
      <c r="D22" s="82"/>
      <c r="E22" s="120"/>
      <c r="F22" s="111"/>
      <c r="G22" s="17" t="str">
        <f t="shared" si="1"/>
        <v/>
      </c>
      <c r="H22" s="17" t="str">
        <f t="shared" si="3"/>
        <v/>
      </c>
      <c r="I22" s="22" t="str">
        <f t="shared" si="4"/>
        <v>*</v>
      </c>
      <c r="J22" s="23">
        <f t="shared" si="10"/>
        <v>14</v>
      </c>
      <c r="K22" s="23">
        <f t="shared" si="11"/>
        <v>0</v>
      </c>
      <c r="L22" s="23">
        <f t="shared" si="12"/>
        <v>0</v>
      </c>
      <c r="M22" s="23">
        <f t="shared" si="13"/>
        <v>14</v>
      </c>
      <c r="N22" s="34" t="str">
        <f>IF(D22="","*",IFERROR(INDEX($I$11:$I$24,MATCH(LARGE($M$11:$M$24,ROW($N12:N22)+$L$25),$M$11:$M$24,0)),""))</f>
        <v>*</v>
      </c>
      <c r="O22" s="24" t="str">
        <f>IF(COUNTIF(N$11:$N22,N22)=1,MAX(O$10:$O21)+1,"")</f>
        <v/>
      </c>
      <c r="Q22" s="29" t="str">
        <f t="shared" si="7"/>
        <v>-</v>
      </c>
      <c r="R22" s="30" t="str">
        <f t="shared" si="8"/>
        <v>-</v>
      </c>
    </row>
    <row r="23" spans="1:18" ht="37.950000000000003" customHeight="1" thickBot="1" x14ac:dyDescent="0.35">
      <c r="A23" s="68">
        <v>13</v>
      </c>
      <c r="B23" s="73">
        <f t="shared" si="0"/>
        <v>0</v>
      </c>
      <c r="C23" s="81"/>
      <c r="D23" s="82"/>
      <c r="E23" s="120"/>
      <c r="F23" s="111"/>
      <c r="G23" s="17" t="str">
        <f t="shared" si="1"/>
        <v/>
      </c>
      <c r="H23" s="17" t="str">
        <f t="shared" si="3"/>
        <v/>
      </c>
      <c r="I23" s="22" t="str">
        <f t="shared" si="4"/>
        <v>*</v>
      </c>
      <c r="J23" s="23">
        <f t="shared" si="10"/>
        <v>14</v>
      </c>
      <c r="K23" s="23">
        <f t="shared" si="11"/>
        <v>0</v>
      </c>
      <c r="L23" s="23">
        <f t="shared" si="12"/>
        <v>0</v>
      </c>
      <c r="M23" s="23">
        <f t="shared" si="13"/>
        <v>14</v>
      </c>
      <c r="N23" s="34" t="str">
        <f>IF(D23="","*",IFERROR(INDEX($I$11:$I$24,MATCH(LARGE($M$11:$M$24,ROW($N13:N23)+$L$25),$M$11:$M$24,0)),""))</f>
        <v>*</v>
      </c>
      <c r="O23" s="24" t="str">
        <f>IF(COUNTIF(N$11:$N23,N23)=1,MAX(O$10:$O22)+1,"")</f>
        <v/>
      </c>
      <c r="Q23" s="29" t="str">
        <f t="shared" si="7"/>
        <v>-</v>
      </c>
      <c r="R23" s="30" t="str">
        <f t="shared" si="8"/>
        <v>-</v>
      </c>
    </row>
    <row r="24" spans="1:18" ht="37.950000000000003" customHeight="1" thickBot="1" x14ac:dyDescent="0.35">
      <c r="A24" s="69">
        <v>14</v>
      </c>
      <c r="B24" s="76">
        <f t="shared" si="0"/>
        <v>0</v>
      </c>
      <c r="C24" s="81"/>
      <c r="D24" s="82"/>
      <c r="E24" s="121"/>
      <c r="F24" s="112"/>
      <c r="G24" s="17" t="str">
        <f t="shared" si="1"/>
        <v/>
      </c>
      <c r="H24" s="17" t="str">
        <f t="shared" si="3"/>
        <v/>
      </c>
      <c r="I24" s="22" t="str">
        <f t="shared" si="4"/>
        <v>*</v>
      </c>
      <c r="J24" s="23">
        <f t="shared" si="10"/>
        <v>14</v>
      </c>
      <c r="K24" s="23">
        <f t="shared" si="11"/>
        <v>0</v>
      </c>
      <c r="L24" s="23">
        <f t="shared" si="12"/>
        <v>0</v>
      </c>
      <c r="M24" s="23">
        <f t="shared" si="13"/>
        <v>14</v>
      </c>
      <c r="N24" s="34" t="str">
        <f>IF(D24="","*",IFERROR(INDEX($I$11:$I$24,MATCH(LARGE($M$11:$M$24,ROW($N14:N24)+$L$25),$M$11:$M$24,0)),""))</f>
        <v>*</v>
      </c>
      <c r="O24" s="24" t="str">
        <f>IF(COUNTIF(N$11:$N24,N24)=1,MAX(O$10:$O23)+1,"")</f>
        <v/>
      </c>
      <c r="Q24" s="29" t="str">
        <f t="shared" si="7"/>
        <v>-</v>
      </c>
      <c r="R24" s="30" t="str">
        <f t="shared" si="8"/>
        <v>-</v>
      </c>
    </row>
    <row r="25" spans="1:18" ht="30" customHeight="1" thickBot="1" x14ac:dyDescent="0.3">
      <c r="A25" s="113" t="str">
        <f>'GENEL BİLGİ GİRİŞİ'!A8</f>
        <v>Yaş Kategorisi:</v>
      </c>
      <c r="B25" s="114"/>
      <c r="C25" s="114"/>
      <c r="D25" s="115" t="str">
        <f>'GENEL BİLGİ GİRİŞİ'!B8</f>
        <v>01.09.2010 - 2011 - 2012 - 2013 Doğumlular</v>
      </c>
      <c r="E25" s="115"/>
      <c r="F25" s="116"/>
      <c r="G25" s="17"/>
      <c r="H25" s="17"/>
      <c r="I25" s="9"/>
      <c r="K25" s="27">
        <f>SUM(K11:K24)</f>
        <v>0</v>
      </c>
      <c r="L25" s="27">
        <f>SUM(L11:L24)</f>
        <v>0</v>
      </c>
    </row>
    <row r="26" spans="1:18" ht="30" customHeight="1" thickBot="1" x14ac:dyDescent="0.3">
      <c r="A26" s="117" t="s">
        <v>12</v>
      </c>
      <c r="B26" s="118"/>
      <c r="C26" s="71"/>
      <c r="D26" s="71"/>
      <c r="E26" s="70" t="s">
        <v>13</v>
      </c>
      <c r="F26" s="41"/>
      <c r="G26" s="17"/>
      <c r="H26" s="17"/>
      <c r="I26" s="9"/>
      <c r="N26" s="51" t="s">
        <v>41</v>
      </c>
      <c r="O26" s="33"/>
    </row>
    <row r="27" spans="1:18" ht="30" customHeight="1" x14ac:dyDescent="0.25">
      <c r="A27" s="104" t="s">
        <v>97</v>
      </c>
      <c r="B27" s="105" t="s">
        <v>97</v>
      </c>
      <c r="C27" s="106"/>
      <c r="D27" s="106"/>
      <c r="E27" s="86" t="s">
        <v>97</v>
      </c>
      <c r="F27" s="87"/>
      <c r="G27" s="17"/>
      <c r="H27" s="17"/>
      <c r="I27" s="9"/>
      <c r="N27" s="52">
        <f>14-COUNTBLANK(O11:O24)</f>
        <v>1</v>
      </c>
      <c r="O27" s="32"/>
    </row>
    <row r="28" spans="1:18" ht="30" customHeight="1" x14ac:dyDescent="0.25">
      <c r="A28" s="107" t="s">
        <v>98</v>
      </c>
      <c r="B28" s="108" t="s">
        <v>98</v>
      </c>
      <c r="C28" s="109"/>
      <c r="D28" s="109"/>
      <c r="E28" s="88" t="s">
        <v>98</v>
      </c>
      <c r="F28" s="89"/>
      <c r="G28" s="17"/>
      <c r="H28" s="17"/>
      <c r="I28" s="9"/>
      <c r="N28" s="36" t="str">
        <f>IF(N27&gt;10,"FAZLA SPORCU VAR","")</f>
        <v/>
      </c>
    </row>
    <row r="29" spans="1:18" ht="30" customHeight="1" thickBot="1" x14ac:dyDescent="0.3">
      <c r="A29" s="98" t="s">
        <v>99</v>
      </c>
      <c r="B29" s="99" t="s">
        <v>99</v>
      </c>
      <c r="C29" s="100"/>
      <c r="D29" s="100"/>
      <c r="E29" s="90" t="s">
        <v>99</v>
      </c>
      <c r="F29" s="91"/>
      <c r="G29" s="17"/>
      <c r="H29" s="17"/>
      <c r="I29" s="9"/>
    </row>
    <row r="30" spans="1:18" x14ac:dyDescent="0.25">
      <c r="G30" s="17"/>
      <c r="H30" s="17"/>
      <c r="I30" s="9"/>
    </row>
    <row r="31" spans="1:18" x14ac:dyDescent="0.25">
      <c r="G31" s="17"/>
      <c r="H31" s="17"/>
      <c r="I31" s="25"/>
      <c r="J31" s="26"/>
      <c r="M31" s="28"/>
    </row>
  </sheetData>
  <sheetProtection algorithmName="SHA-512" hashValue="KwJK/tB+8CYsR7zAd0RYkkartPowigKeVK43Mu/Y70fr+WHuXISK1aYLTtrUNM920qsevkGeTV0E+RSI8osMHA==" saltValue="OZKNiKc+pAODrY/TzOqSEA==" spinCount="100000" sheet="1" objects="1" scenarios="1"/>
  <mergeCells count="28">
    <mergeCell ref="A3:F3"/>
    <mergeCell ref="A8:F8"/>
    <mergeCell ref="A25:C25"/>
    <mergeCell ref="A7:F7"/>
    <mergeCell ref="A4:B4"/>
    <mergeCell ref="C29:D29"/>
    <mergeCell ref="A27:B27"/>
    <mergeCell ref="A28:B28"/>
    <mergeCell ref="A29:B29"/>
    <mergeCell ref="A26:B26"/>
    <mergeCell ref="C27:D27"/>
    <mergeCell ref="C28:D28"/>
    <mergeCell ref="M1:M10"/>
    <mergeCell ref="N1:N10"/>
    <mergeCell ref="D25:F25"/>
    <mergeCell ref="I1:I10"/>
    <mergeCell ref="J1:J10"/>
    <mergeCell ref="K1:K10"/>
    <mergeCell ref="L1:L10"/>
    <mergeCell ref="E20:E24"/>
    <mergeCell ref="F20:F24"/>
    <mergeCell ref="A1:F1"/>
    <mergeCell ref="A9:F9"/>
    <mergeCell ref="A5:B5"/>
    <mergeCell ref="A6:B6"/>
    <mergeCell ref="C6:D6"/>
    <mergeCell ref="C5:D5"/>
    <mergeCell ref="A2:F2"/>
  </mergeCells>
  <phoneticPr fontId="0" type="noConversion"/>
  <conditionalFormatting sqref="E11:E21 B11:B24">
    <cfRule type="cellIs" dxfId="6" priority="22" stopIfTrue="1" operator="equal">
      <formula>0</formula>
    </cfRule>
  </conditionalFormatting>
  <conditionalFormatting sqref="N27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O11:O24">
    <cfRule type="cellIs" dxfId="3" priority="5" operator="greaterThan">
      <formula>15</formula>
    </cfRule>
    <cfRule type="containsBlanks" dxfId="2" priority="6">
      <formula>LEN(TRIM(O11))=0</formula>
    </cfRule>
  </conditionalFormatting>
  <conditionalFormatting sqref="O26:O27">
    <cfRule type="cellIs" dxfId="1" priority="10" operator="greaterThan">
      <formula>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DA3A-DFA0-4F95-933A-8D6DB1EA397E}">
  <sheetPr>
    <tabColor rgb="FF00B050"/>
  </sheetPr>
  <dimension ref="A1:C46"/>
  <sheetViews>
    <sheetView workbookViewId="0">
      <selection activeCell="C6" sqref="C6"/>
    </sheetView>
  </sheetViews>
  <sheetFormatPr defaultRowHeight="15.6" x14ac:dyDescent="0.3"/>
  <cols>
    <col min="1" max="1" width="7.33203125" style="42" customWidth="1"/>
    <col min="2" max="2" width="9.6640625" style="43" customWidth="1"/>
    <col min="3" max="3" width="51.5546875" style="44" customWidth="1"/>
  </cols>
  <sheetData>
    <row r="1" spans="1:3" x14ac:dyDescent="0.3">
      <c r="A1" s="149" t="s">
        <v>47</v>
      </c>
      <c r="B1" s="149"/>
      <c r="C1" s="149"/>
    </row>
    <row r="3" spans="1:3" ht="31.2" x14ac:dyDescent="0.3">
      <c r="A3" s="45" t="s">
        <v>48</v>
      </c>
      <c r="B3" s="45" t="s">
        <v>49</v>
      </c>
      <c r="C3" s="45" t="s">
        <v>50</v>
      </c>
    </row>
    <row r="4" spans="1:3" x14ac:dyDescent="0.3">
      <c r="A4" s="46">
        <v>1</v>
      </c>
      <c r="B4" s="47">
        <v>34</v>
      </c>
      <c r="C4" s="48" t="s">
        <v>86</v>
      </c>
    </row>
    <row r="5" spans="1:3" x14ac:dyDescent="0.3">
      <c r="A5" s="46">
        <v>2</v>
      </c>
      <c r="B5" s="47">
        <v>68</v>
      </c>
      <c r="C5" s="48" t="s">
        <v>51</v>
      </c>
    </row>
    <row r="6" spans="1:3" x14ac:dyDescent="0.3">
      <c r="A6" s="46">
        <v>3</v>
      </c>
      <c r="B6" s="47">
        <v>12</v>
      </c>
      <c r="C6" s="48" t="s">
        <v>52</v>
      </c>
    </row>
    <row r="7" spans="1:3" x14ac:dyDescent="0.3">
      <c r="A7" s="46">
        <v>4</v>
      </c>
      <c r="B7" s="47">
        <v>13</v>
      </c>
      <c r="C7" s="48" t="s">
        <v>87</v>
      </c>
    </row>
    <row r="8" spans="1:3" x14ac:dyDescent="0.3">
      <c r="A8" s="46">
        <v>5</v>
      </c>
      <c r="B8" s="47">
        <v>38</v>
      </c>
      <c r="C8" s="48" t="s">
        <v>53</v>
      </c>
    </row>
    <row r="9" spans="1:3" x14ac:dyDescent="0.3">
      <c r="A9" s="46">
        <v>6</v>
      </c>
      <c r="B9" s="47">
        <v>16</v>
      </c>
      <c r="C9" s="48" t="s">
        <v>88</v>
      </c>
    </row>
    <row r="10" spans="1:3" x14ac:dyDescent="0.3">
      <c r="A10" s="46">
        <v>7</v>
      </c>
      <c r="B10" s="47">
        <v>66</v>
      </c>
      <c r="C10" s="48" t="s">
        <v>54</v>
      </c>
    </row>
    <row r="11" spans="1:3" x14ac:dyDescent="0.3">
      <c r="A11" s="46">
        <v>8</v>
      </c>
      <c r="B11" s="47">
        <v>33</v>
      </c>
      <c r="C11" s="48" t="s">
        <v>89</v>
      </c>
    </row>
    <row r="12" spans="1:3" x14ac:dyDescent="0.3">
      <c r="A12" s="46">
        <v>9</v>
      </c>
      <c r="B12" s="47">
        <v>65</v>
      </c>
      <c r="C12" s="48" t="s">
        <v>55</v>
      </c>
    </row>
    <row r="13" spans="1:3" x14ac:dyDescent="0.3">
      <c r="A13" s="46">
        <v>10</v>
      </c>
      <c r="B13" s="47">
        <v>78</v>
      </c>
      <c r="C13" s="48" t="s">
        <v>56</v>
      </c>
    </row>
    <row r="14" spans="1:3" x14ac:dyDescent="0.3">
      <c r="A14" s="46">
        <v>11</v>
      </c>
      <c r="B14" s="47">
        <v>87</v>
      </c>
      <c r="C14" s="48" t="s">
        <v>57</v>
      </c>
    </row>
    <row r="15" spans="1:3" x14ac:dyDescent="0.3">
      <c r="A15" s="46">
        <v>12</v>
      </c>
      <c r="B15" s="47">
        <v>69</v>
      </c>
      <c r="C15" s="48" t="s">
        <v>58</v>
      </c>
    </row>
    <row r="16" spans="1:3" x14ac:dyDescent="0.3">
      <c r="A16" s="46">
        <v>13</v>
      </c>
      <c r="B16" s="47">
        <v>86</v>
      </c>
      <c r="C16" s="48" t="s">
        <v>59</v>
      </c>
    </row>
    <row r="17" spans="1:3" x14ac:dyDescent="0.3">
      <c r="A17" s="46">
        <v>14</v>
      </c>
      <c r="B17" s="47">
        <v>18</v>
      </c>
      <c r="C17" s="48" t="s">
        <v>90</v>
      </c>
    </row>
    <row r="18" spans="1:3" x14ac:dyDescent="0.3">
      <c r="A18" s="46">
        <v>15</v>
      </c>
      <c r="B18" s="47">
        <v>17</v>
      </c>
      <c r="C18" s="48" t="s">
        <v>60</v>
      </c>
    </row>
    <row r="19" spans="1:3" x14ac:dyDescent="0.3">
      <c r="A19" s="46">
        <v>16</v>
      </c>
      <c r="B19" s="47">
        <v>31</v>
      </c>
      <c r="C19" s="48" t="s">
        <v>91</v>
      </c>
    </row>
    <row r="20" spans="1:3" x14ac:dyDescent="0.3">
      <c r="A20" s="46">
        <v>17</v>
      </c>
      <c r="B20" s="47">
        <v>71</v>
      </c>
      <c r="C20" s="48" t="s">
        <v>61</v>
      </c>
    </row>
    <row r="21" spans="1:3" x14ac:dyDescent="0.3">
      <c r="A21" s="46">
        <v>18</v>
      </c>
      <c r="B21" s="47">
        <v>64</v>
      </c>
      <c r="C21" s="48" t="s">
        <v>92</v>
      </c>
    </row>
    <row r="22" spans="1:3" x14ac:dyDescent="0.3">
      <c r="A22" s="46">
        <v>19</v>
      </c>
      <c r="B22" s="47">
        <v>30</v>
      </c>
      <c r="C22" s="48" t="s">
        <v>93</v>
      </c>
    </row>
    <row r="23" spans="1:3" x14ac:dyDescent="0.3">
      <c r="A23" s="46">
        <v>20</v>
      </c>
      <c r="B23" s="47">
        <v>32</v>
      </c>
      <c r="C23" s="48" t="s">
        <v>62</v>
      </c>
    </row>
    <row r="24" spans="1:3" x14ac:dyDescent="0.3">
      <c r="A24" s="46">
        <v>21</v>
      </c>
      <c r="B24" s="46">
        <v>88</v>
      </c>
      <c r="C24" s="48" t="s">
        <v>63</v>
      </c>
    </row>
    <row r="25" spans="1:3" x14ac:dyDescent="0.3">
      <c r="A25" s="46">
        <v>22</v>
      </c>
      <c r="B25" s="47">
        <v>28</v>
      </c>
      <c r="C25" s="48" t="s">
        <v>94</v>
      </c>
    </row>
    <row r="26" spans="1:3" x14ac:dyDescent="0.3">
      <c r="A26" s="46">
        <v>23</v>
      </c>
      <c r="B26" s="47">
        <v>44</v>
      </c>
      <c r="C26" s="48" t="s">
        <v>95</v>
      </c>
    </row>
    <row r="27" spans="1:3" x14ac:dyDescent="0.3">
      <c r="A27" s="46">
        <v>24</v>
      </c>
      <c r="B27" s="46">
        <v>97</v>
      </c>
      <c r="C27" s="49" t="s">
        <v>64</v>
      </c>
    </row>
    <row r="28" spans="1:3" x14ac:dyDescent="0.3">
      <c r="A28" s="46">
        <v>25</v>
      </c>
      <c r="B28" s="47">
        <v>73</v>
      </c>
      <c r="C28" s="48" t="s">
        <v>65</v>
      </c>
    </row>
    <row r="29" spans="1:3" x14ac:dyDescent="0.3">
      <c r="A29" s="46">
        <v>26</v>
      </c>
      <c r="B29" s="47">
        <v>21</v>
      </c>
      <c r="C29" s="48" t="s">
        <v>66</v>
      </c>
    </row>
    <row r="30" spans="1:3" x14ac:dyDescent="0.3">
      <c r="A30" s="46">
        <v>27</v>
      </c>
      <c r="B30" s="47">
        <v>96</v>
      </c>
      <c r="C30" s="48" t="s">
        <v>67</v>
      </c>
    </row>
    <row r="31" spans="1:3" x14ac:dyDescent="0.3">
      <c r="A31" s="46">
        <v>28</v>
      </c>
      <c r="B31" s="47">
        <v>79</v>
      </c>
      <c r="C31" s="48" t="s">
        <v>68</v>
      </c>
    </row>
    <row r="32" spans="1:3" x14ac:dyDescent="0.3">
      <c r="A32" s="46">
        <v>29</v>
      </c>
      <c r="B32" s="47">
        <v>83</v>
      </c>
      <c r="C32" s="48" t="s">
        <v>69</v>
      </c>
    </row>
    <row r="33" spans="1:3" x14ac:dyDescent="0.3">
      <c r="A33" s="46">
        <v>30</v>
      </c>
      <c r="B33" s="47">
        <v>80</v>
      </c>
      <c r="C33" s="48" t="s">
        <v>70</v>
      </c>
    </row>
    <row r="34" spans="1:3" x14ac:dyDescent="0.3">
      <c r="A34" s="46">
        <v>31</v>
      </c>
      <c r="B34" s="47">
        <v>84</v>
      </c>
      <c r="C34" s="48" t="s">
        <v>71</v>
      </c>
    </row>
    <row r="35" spans="1:3" x14ac:dyDescent="0.3">
      <c r="A35" s="46">
        <v>32</v>
      </c>
      <c r="B35" s="47">
        <v>23</v>
      </c>
      <c r="C35" s="48" t="s">
        <v>96</v>
      </c>
    </row>
    <row r="36" spans="1:3" x14ac:dyDescent="0.3">
      <c r="A36" s="46">
        <v>33</v>
      </c>
      <c r="B36" s="47">
        <v>24</v>
      </c>
      <c r="C36" s="48" t="s">
        <v>72</v>
      </c>
    </row>
    <row r="37" spans="1:3" x14ac:dyDescent="0.3">
      <c r="A37" s="46">
        <v>34</v>
      </c>
      <c r="B37" s="47">
        <v>25</v>
      </c>
      <c r="C37" s="48" t="s">
        <v>73</v>
      </c>
    </row>
    <row r="38" spans="1:3" x14ac:dyDescent="0.3">
      <c r="A38" s="46">
        <v>35</v>
      </c>
      <c r="B38" s="47">
        <v>26</v>
      </c>
      <c r="C38" s="48" t="s">
        <v>74</v>
      </c>
    </row>
    <row r="39" spans="1:3" x14ac:dyDescent="0.3">
      <c r="A39" s="46">
        <v>36</v>
      </c>
      <c r="B39" s="47">
        <v>82</v>
      </c>
      <c r="C39" s="48" t="s">
        <v>75</v>
      </c>
    </row>
    <row r="40" spans="1:3" x14ac:dyDescent="0.3">
      <c r="A40" s="46">
        <v>37</v>
      </c>
      <c r="B40" s="47">
        <v>72</v>
      </c>
      <c r="C40" s="48" t="s">
        <v>76</v>
      </c>
    </row>
    <row r="41" spans="1:3" x14ac:dyDescent="0.3">
      <c r="A41" s="46">
        <v>38</v>
      </c>
      <c r="B41" s="47">
        <v>81</v>
      </c>
      <c r="C41" s="48" t="s">
        <v>77</v>
      </c>
    </row>
    <row r="42" spans="1:3" x14ac:dyDescent="0.3">
      <c r="A42" s="46">
        <v>39</v>
      </c>
      <c r="B42" s="46">
        <v>51</v>
      </c>
      <c r="C42" s="49" t="s">
        <v>78</v>
      </c>
    </row>
    <row r="43" spans="1:3" x14ac:dyDescent="0.3">
      <c r="A43" s="46">
        <v>40</v>
      </c>
      <c r="B43" s="46">
        <v>27</v>
      </c>
      <c r="C43" s="49" t="s">
        <v>79</v>
      </c>
    </row>
    <row r="44" spans="1:3" x14ac:dyDescent="0.3">
      <c r="A44" s="46">
        <v>41</v>
      </c>
      <c r="B44" s="46">
        <v>85</v>
      </c>
      <c r="C44" s="49" t="s">
        <v>80</v>
      </c>
    </row>
    <row r="45" spans="1:3" x14ac:dyDescent="0.3">
      <c r="A45" s="46">
        <v>42</v>
      </c>
      <c r="B45" s="46" t="s">
        <v>81</v>
      </c>
      <c r="C45" s="50" t="s">
        <v>82</v>
      </c>
    </row>
    <row r="46" spans="1:3" x14ac:dyDescent="0.3">
      <c r="A46" s="46">
        <v>43</v>
      </c>
      <c r="B46" s="46" t="s">
        <v>14</v>
      </c>
      <c r="C46" s="50" t="s">
        <v>14</v>
      </c>
    </row>
  </sheetData>
  <mergeCells count="1">
    <mergeCell ref="A1:C1"/>
  </mergeCells>
  <conditionalFormatting sqref="B45:B46">
    <cfRule type="duplicateValues" dxfId="0" priority="1"/>
  </conditionalFormatting>
  <printOptions horizontalCentered="1"/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YILDIZ KIZ TAKIM KAYIT</vt:lpstr>
      <vt:lpstr>YILDIZ ERKEK TAKIM KAYIT</vt:lpstr>
      <vt:lpstr>okul göğüs numaraları</vt:lpstr>
      <vt:lpstr>'YILDIZ ERKEK TAKIM KAYIT'!Yazdırma_Alanı</vt:lpstr>
      <vt:lpstr>'YILDIZ KIZ TAKIM KAYIT'!Yazdırma_Alanı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Hasan Başaranel</cp:lastModifiedBy>
  <cp:lastPrinted>2024-01-04T15:09:49Z</cp:lastPrinted>
  <dcterms:created xsi:type="dcterms:W3CDTF">2012-02-25T04:25:03Z</dcterms:created>
  <dcterms:modified xsi:type="dcterms:W3CDTF">2025-03-19T04:32:19Z</dcterms:modified>
</cp:coreProperties>
</file>