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60" windowWidth="11355" windowHeight="5520" tabRatio="894" activeTab="0"/>
  </bookViews>
  <sheets>
    <sheet name="KAPAK" sheetId="1" r:id="rId1"/>
    <sheet name="FERDİ SONUÇ" sheetId="2" r:id="rId2"/>
    <sheet name="TAKIM SONUÇ" sheetId="3" r:id="rId3"/>
    <sheet name="KULLANMA BİLGİLERİ" sheetId="4" state="hidden" r:id="rId4"/>
  </sheets>
  <definedNames>
    <definedName name="EsasPuan" localSheetId="0">#REF!</definedName>
    <definedName name="EsasPuan" localSheetId="3">#REF!</definedName>
    <definedName name="EsasPuan">#REF!</definedName>
    <definedName name="Kodlama" localSheetId="0">#REF!</definedName>
    <definedName name="Kodlama" localSheetId="3">#REF!</definedName>
    <definedName name="Kodlama">#REF!</definedName>
    <definedName name="_xlnm.Print_Area" localSheetId="1">'FERDİ SONUÇ'!$A$1:$H$34</definedName>
    <definedName name="_xlnm.Print_Area" localSheetId="2">'TAKIM SONUÇ'!$A$1:$H$74</definedName>
    <definedName name="_xlnm.Print_Titles" localSheetId="1">'FERDİ SONUÇ'!$4:$5</definedName>
    <definedName name="_xlnm.Print_Titles" localSheetId="2">'TAKIM SONUÇ'!$4:$5</definedName>
    <definedName name="Puanlama" localSheetId="0">#REF!</definedName>
    <definedName name="Puanlama" localSheetId="3">#REF!</definedName>
    <definedName name="Puanlama">#REF!</definedName>
    <definedName name="Sonuc" localSheetId="0">#REF!</definedName>
    <definedName name="Sonuc" localSheetId="3">#REF!</definedName>
    <definedName name="Sonuc">#REF!</definedName>
    <definedName name="Sporcular" localSheetId="0">#REF!</definedName>
    <definedName name="Sporcular" localSheetId="3">#REF!</definedName>
    <definedName name="Sporcular">#REF!</definedName>
    <definedName name="TakımData" localSheetId="0">#REF!</definedName>
    <definedName name="TakımData" localSheetId="3">#REF!</definedName>
    <definedName name="TakımData">#REF!</definedName>
    <definedName name="TakımKod" localSheetId="0">#REF!</definedName>
    <definedName name="TakımKod" localSheetId="3">#REF!</definedName>
    <definedName name="TakımKod">#REF!</definedName>
    <definedName name="TakımKod2" localSheetId="0">#REF!</definedName>
    <definedName name="TakımKod2" localSheetId="3">#REF!</definedName>
    <definedName name="TakımKod2">#REF!</definedName>
    <definedName name="TakımPuan" localSheetId="0">#REF!</definedName>
    <definedName name="TakımPuan" localSheetId="3">#REF!</definedName>
    <definedName name="TakımPuan">#REF!</definedName>
    <definedName name="ToplamPuanlar" localSheetId="0">#REF!</definedName>
    <definedName name="ToplamPuanlar" localSheetId="3">#REF!</definedName>
    <definedName name="ToplamPuanlar">#REF!</definedName>
  </definedNames>
  <calcPr fullCalcOnLoad="1"/>
</workbook>
</file>

<file path=xl/sharedStrings.xml><?xml version="1.0" encoding="utf-8"?>
<sst xmlns="http://schemas.openxmlformats.org/spreadsheetml/2006/main" count="283" uniqueCount="99">
  <si>
    <t>Sıra No</t>
  </si>
  <si>
    <t>Göğüs No</t>
  </si>
  <si>
    <t>Doğum Tarihi</t>
  </si>
  <si>
    <t>Adı Soyadı</t>
  </si>
  <si>
    <t>Derecesi</t>
  </si>
  <si>
    <t>Takım Sırası</t>
  </si>
  <si>
    <t>Takım Puanı</t>
  </si>
  <si>
    <t>Derece</t>
  </si>
  <si>
    <t>Takım
Ferdi</t>
  </si>
  <si>
    <t>Yarışma Adı  :</t>
  </si>
  <si>
    <t>Mesafe  :</t>
  </si>
  <si>
    <t>Kategori  :</t>
  </si>
  <si>
    <t>Yarışma Yeri  :</t>
  </si>
  <si>
    <t>Yarışma Tarihi  :</t>
  </si>
  <si>
    <t>Geliş Puanı</t>
  </si>
  <si>
    <t>KROS KAYIT PROGRAMINI KULLANMA BİLGİLERİ</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</si>
  <si>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</si>
  <si>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</si>
  <si>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</si>
  <si>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</si>
  <si>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</si>
  <si>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</si>
  <si>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</si>
  <si>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</si>
  <si>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</si>
  <si>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KKTC MİLLİ EĞİTİM BAKANLIĞI</t>
  </si>
  <si>
    <t>Okulun Adı</t>
  </si>
  <si>
    <t>OKULLAR ARASI KROS ŞAMPİYONASI</t>
  </si>
  <si>
    <t>GÖNYELİ İLKOKULU</t>
  </si>
  <si>
    <t>YILDIZ KIZLAR</t>
  </si>
  <si>
    <t>2000 Metre</t>
  </si>
  <si>
    <t>BAYRAKTAR ORTAOKULU</t>
  </si>
  <si>
    <t>T</t>
  </si>
  <si>
    <t>FATMA ALADAĞ</t>
  </si>
  <si>
    <t>NARİN SEVİM</t>
  </si>
  <si>
    <t>CANBULAT ÖZGÜRLÜK ORTAOKULU</t>
  </si>
  <si>
    <t>ASYA KOÇAK</t>
  </si>
  <si>
    <t>BEYZA CELME</t>
  </si>
  <si>
    <t>SEFANUR ŞAHİN</t>
  </si>
  <si>
    <t>DENİZ KALAYCI</t>
  </si>
  <si>
    <t xml:space="preserve">DEFNE MİRİLLO </t>
  </si>
  <si>
    <t>ÇİĞDEM TURAN</t>
  </si>
  <si>
    <t>MERVE İYİGÜN</t>
  </si>
  <si>
    <t>FATOŞ ALP</t>
  </si>
  <si>
    <t>SHAKRAZA MAMEDOVA</t>
  </si>
  <si>
    <t>GAMZE ERTE</t>
  </si>
  <si>
    <t>YILDIZ ERKEKLER</t>
  </si>
  <si>
    <t>3000 Metre</t>
  </si>
  <si>
    <t xml:space="preserve">ERTUNÇ SAYINER </t>
  </si>
  <si>
    <t xml:space="preserve">ATLEKS SANVERLER ORTAOKULU </t>
  </si>
  <si>
    <t>HASAN BUCAK</t>
  </si>
  <si>
    <t xml:space="preserve">MEHMET ALİ DEMİR </t>
  </si>
  <si>
    <t xml:space="preserve">ENES AÇIKGÖZ </t>
  </si>
  <si>
    <t>GENÇ KIZLAR</t>
  </si>
  <si>
    <t>5000 Metre</t>
  </si>
  <si>
    <t>AYŞA KÜÇÜKAKÇA</t>
  </si>
  <si>
    <t>LEFKOŞA TÜRK LİSESİ</t>
  </si>
  <si>
    <t>İREM ALYAGUT</t>
  </si>
  <si>
    <t>NAMIK KEMAL LİSESİ</t>
  </si>
  <si>
    <t>F</t>
  </si>
  <si>
    <t>AYÇA SAĞALTICI</t>
  </si>
  <si>
    <t>CEREN DURMUŞ</t>
  </si>
  <si>
    <t>GENÇ ERKEKLER</t>
  </si>
  <si>
    <t/>
  </si>
  <si>
    <t>-</t>
  </si>
  <si>
    <t>CEYHUN HIZLIER</t>
  </si>
  <si>
    <t xml:space="preserve">BİLAL ÇABAN </t>
  </si>
  <si>
    <t>FİKRET HACIYARIM</t>
  </si>
  <si>
    <t>HAYRULLAH SAMET GÜNDÜZ</t>
  </si>
  <si>
    <t>ASIM ALKAN</t>
  </si>
  <si>
    <t>OLKAN ERİŞMEN</t>
  </si>
  <si>
    <t>BATUHAN KOZALAK</t>
  </si>
  <si>
    <t>İBRAHİM ETHEM ALAKAZ</t>
  </si>
  <si>
    <t>HALA SULTAN İLAHİYAT KOLEJİ</t>
  </si>
  <si>
    <t>EREN GÜR</t>
  </si>
  <si>
    <t>MURAT ŞEREMET</t>
  </si>
  <si>
    <t>KEREM USKU</t>
  </si>
  <si>
    <t>PINAR KARAKAYA</t>
  </si>
  <si>
    <t>DERYA ÖZBEK</t>
  </si>
  <si>
    <t>CANSU İLAYDA NAZLI</t>
  </si>
  <si>
    <t>MELİSA MÜNEVVER BOROVA</t>
  </si>
  <si>
    <t>ATATÜRK MESLEK LİSESİ</t>
  </si>
  <si>
    <t>YÜSRA KONMAZ</t>
  </si>
  <si>
    <t>FERİHA DEMİR</t>
  </si>
  <si>
    <t>2000 - 3000 - 5000 Metre</t>
  </si>
  <si>
    <t>YILDIZ - GENÇ (KIZLAR - ERKEKLER)</t>
  </si>
  <si>
    <t>MÜNÜR ÇAVUŞ</t>
  </si>
  <si>
    <t>EMRE SOYTÜRK</t>
  </si>
  <si>
    <t>HÜSEYİN KOFALI</t>
  </si>
  <si>
    <t>CAN SAKALLILAR</t>
  </si>
  <si>
    <t>SELÇUK OKYAR</t>
  </si>
  <si>
    <t>YÜKSEL ERSİN</t>
  </si>
  <si>
    <t>CAHİT IRGAT</t>
  </si>
  <si>
    <t>HALİT ÇELİKTAŞLILAR</t>
  </si>
  <si>
    <t>DNF</t>
  </si>
  <si>
    <t>BÜLENT ECEVİT ANADOLU LİSESİ</t>
  </si>
  <si>
    <t>MEHMET ALİ DİNLER</t>
  </si>
  <si>
    <t>ERAY KORKMAZ</t>
  </si>
  <si>
    <t>SALİH DAĞLAR</t>
  </si>
</sst>
</file>

<file path=xl/styles.xml><?xml version="1.0" encoding="utf-8"?>
<styleSheet xmlns="http://schemas.openxmlformats.org/spreadsheetml/2006/main">
  <numFmts count="1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41F]d\ mmmm\ yyyy;@"/>
    <numFmt numFmtId="165" formatCode="[$-F800]dddd\,\ mmmm\ dd\,\ yyyy"/>
    <numFmt numFmtId="166" formatCode="[$-41F]d\ mmmm\ yyyy\ h:mm;@"/>
    <numFmt numFmtId="167" formatCode="00\:00"/>
  </numFmts>
  <fonts count="57">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9"/>
      <name val="Cambria"/>
      <family val="1"/>
    </font>
    <font>
      <b/>
      <i/>
      <sz val="8"/>
      <name val="Cambria"/>
      <family val="1"/>
    </font>
    <font>
      <b/>
      <i/>
      <sz val="14"/>
      <color indexed="10"/>
      <name val="Cambria"/>
      <family val="1"/>
    </font>
    <font>
      <b/>
      <sz val="14"/>
      <name val="Arial Tur"/>
      <family val="0"/>
    </font>
    <font>
      <b/>
      <sz val="10"/>
      <name val="Arial Tur"/>
      <family val="0"/>
    </font>
    <font>
      <b/>
      <u val="single"/>
      <sz val="10"/>
      <name val="Arial Tur"/>
      <family val="0"/>
    </font>
    <font>
      <b/>
      <sz val="16"/>
      <name val="Arial Tur"/>
      <family val="0"/>
    </font>
    <font>
      <u val="single"/>
      <sz val="10"/>
      <name val="Arial Tur"/>
      <family val="0"/>
    </font>
    <font>
      <sz val="10"/>
      <name val="Cambria"/>
      <family val="1"/>
    </font>
    <font>
      <sz val="10"/>
      <color indexed="8"/>
      <name val="Cambria"/>
      <family val="1"/>
    </font>
    <font>
      <b/>
      <sz val="10"/>
      <color indexed="10"/>
      <name val="Cambria"/>
      <family val="1"/>
    </font>
    <font>
      <b/>
      <sz val="10"/>
      <name val="Cambria"/>
      <family val="1"/>
    </font>
    <font>
      <b/>
      <sz val="12"/>
      <name val="Cambria"/>
      <family val="1"/>
    </font>
    <font>
      <b/>
      <i/>
      <sz val="18"/>
      <color indexed="56"/>
      <name val="Cambria"/>
      <family val="1"/>
    </font>
    <font>
      <b/>
      <i/>
      <sz val="22"/>
      <color indexed="56"/>
      <name val="Cambria"/>
      <family val="1"/>
    </font>
    <font>
      <b/>
      <i/>
      <sz val="12"/>
      <color indexed="56"/>
      <name val="Cambria"/>
      <family val="1"/>
    </font>
    <font>
      <b/>
      <i/>
      <sz val="12"/>
      <color indexed="10"/>
      <name val="Cambria"/>
      <family val="1"/>
    </font>
    <font>
      <b/>
      <i/>
      <sz val="11"/>
      <color indexed="8"/>
      <name val="Cambria"/>
      <family val="1"/>
    </font>
    <font>
      <b/>
      <sz val="12"/>
      <color indexed="10"/>
      <name val="Cambria"/>
      <family val="1"/>
    </font>
    <font>
      <b/>
      <i/>
      <sz val="12"/>
      <color indexed="30"/>
      <name val="Cambria"/>
      <family val="1"/>
    </font>
    <font>
      <b/>
      <i/>
      <sz val="12"/>
      <color indexed="8"/>
      <name val="Cambria"/>
      <family val="1"/>
    </font>
    <font>
      <b/>
      <sz val="11"/>
      <name val="Cambria"/>
      <family val="1"/>
    </font>
    <font>
      <b/>
      <sz val="12"/>
      <color indexed="8"/>
      <name val="Cambria"/>
      <family val="1"/>
    </font>
    <font>
      <b/>
      <sz val="11"/>
      <color indexed="8"/>
      <name val="Cambria"/>
      <family val="1"/>
    </font>
    <font>
      <b/>
      <sz val="10"/>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sz val="12"/>
      <color rgb="FFFF0000"/>
      <name val="Cambria"/>
      <family val="1"/>
    </font>
    <font>
      <b/>
      <i/>
      <sz val="12"/>
      <color rgb="FF0070C0"/>
      <name val="Cambria"/>
      <family val="1"/>
    </font>
    <font>
      <b/>
      <i/>
      <sz val="12"/>
      <color theme="1"/>
      <name val="Cambria"/>
      <family val="1"/>
    </font>
    <font>
      <b/>
      <sz val="12"/>
      <color theme="1"/>
      <name val="Cambria"/>
      <family val="1"/>
    </font>
    <font>
      <b/>
      <sz val="11"/>
      <color theme="1"/>
      <name val="Cambria"/>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9" tint="0.7999799847602844"/>
        <bgColor indexed="64"/>
      </patternFill>
    </fill>
    <fill>
      <patternFill patternType="solid">
        <fgColor indexed="9"/>
        <bgColor indexed="64"/>
      </patternFill>
    </fill>
    <fill>
      <patternFill patternType="solid">
        <fgColor theme="0"/>
        <bgColor indexed="64"/>
      </patternFill>
    </fill>
    <fill>
      <patternFill patternType="solid">
        <fgColor rgb="FFEBFFFF"/>
        <bgColor indexed="64"/>
      </patternFill>
    </fill>
    <fill>
      <patternFill patternType="solid">
        <fgColor rgb="FFDDFFFF"/>
        <bgColor indexed="64"/>
      </patternFill>
    </fill>
    <fill>
      <patternFill patternType="solid">
        <fgColor rgb="FFCCFFFF"/>
        <bgColor indexed="64"/>
      </patternFill>
    </fill>
    <fill>
      <patternFill patternType="solid">
        <fgColor theme="4" tint="0.5999900102615356"/>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thin"/>
      <right style="thin"/>
      <top style="hair"/>
      <bottom style="hair"/>
    </border>
    <border>
      <left/>
      <right style="thin"/>
      <top style="hair"/>
      <bottom style="hair"/>
    </border>
    <border>
      <left style="hair"/>
      <right style="hair"/>
      <top style="thin"/>
      <bottom style="thin"/>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hair"/>
      <top style="thin"/>
      <bottom style="thin"/>
    </border>
    <border>
      <left/>
      <right/>
      <top/>
      <bottom style="thin"/>
    </border>
    <border>
      <left style="hair"/>
      <right style="thin"/>
      <top style="thin"/>
      <bottom style="thin"/>
    </border>
    <border>
      <left/>
      <right style="thin"/>
      <top style="thin"/>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5"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14"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1" fillId="7" borderId="1" applyNumberFormat="0" applyAlignment="0" applyProtection="0"/>
    <xf numFmtId="0" fontId="6"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0" fillId="20"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06">
    <xf numFmtId="0" fontId="0" fillId="0" borderId="0" xfId="0" applyAlignment="1">
      <alignment/>
    </xf>
    <xf numFmtId="0" fontId="25" fillId="24" borderId="10" xfId="0" applyFont="1" applyFill="1" applyBorder="1" applyAlignment="1">
      <alignment horizontal="center" vertical="center" wrapText="1"/>
    </xf>
    <xf numFmtId="0" fontId="0" fillId="0" borderId="0" xfId="0" applyAlignment="1">
      <alignment wrapText="1"/>
    </xf>
    <xf numFmtId="0" fontId="0" fillId="0" borderId="10" xfId="0" applyBorder="1" applyAlignment="1">
      <alignment vertical="center" wrapText="1"/>
    </xf>
    <xf numFmtId="0" fontId="0" fillId="0" borderId="0" xfId="0" applyAlignment="1">
      <alignment vertical="center" wrapText="1"/>
    </xf>
    <xf numFmtId="0" fontId="0" fillId="0" borderId="10" xfId="0" applyBorder="1" applyAlignment="1">
      <alignment horizontal="center" vertical="center" wrapText="1"/>
    </xf>
    <xf numFmtId="0" fontId="26" fillId="0" borderId="10" xfId="0" applyFont="1" applyBorder="1" applyAlignment="1">
      <alignment horizontal="center" wrapText="1"/>
    </xf>
    <xf numFmtId="0" fontId="31" fillId="25" borderId="11" xfId="0" applyFont="1" applyFill="1" applyBorder="1" applyAlignment="1" applyProtection="1">
      <alignment horizontal="center" vertical="center"/>
      <protection hidden="1"/>
    </xf>
    <xf numFmtId="0" fontId="30" fillId="25" borderId="12" xfId="0" applyFont="1" applyFill="1" applyBorder="1" applyAlignment="1" applyProtection="1">
      <alignment horizontal="left" vertical="center" shrinkToFit="1"/>
      <protection hidden="1"/>
    </xf>
    <xf numFmtId="0" fontId="30" fillId="25" borderId="12" xfId="0" applyFont="1" applyFill="1" applyBorder="1" applyAlignment="1" applyProtection="1">
      <alignment horizontal="center" vertical="center"/>
      <protection hidden="1"/>
    </xf>
    <xf numFmtId="14" fontId="30" fillId="25" borderId="12" xfId="0" applyNumberFormat="1" applyFont="1" applyFill="1" applyBorder="1" applyAlignment="1" applyProtection="1">
      <alignment horizontal="center" vertical="center"/>
      <protection hidden="1"/>
    </xf>
    <xf numFmtId="0" fontId="30" fillId="25" borderId="11" xfId="0" applyFont="1" applyFill="1" applyBorder="1" applyAlignment="1" applyProtection="1">
      <alignment horizontal="center" vertical="center"/>
      <protection hidden="1"/>
    </xf>
    <xf numFmtId="0" fontId="33" fillId="24" borderId="13" xfId="0" applyFont="1" applyFill="1" applyBorder="1" applyAlignment="1" applyProtection="1">
      <alignment horizontal="center" vertical="center" wrapText="1"/>
      <protection hidden="1"/>
    </xf>
    <xf numFmtId="0" fontId="30" fillId="0" borderId="0" xfId="0" applyFont="1" applyBorder="1" applyAlignment="1" applyProtection="1">
      <alignment horizontal="center" vertical="center" wrapText="1"/>
      <protection hidden="1"/>
    </xf>
    <xf numFmtId="0" fontId="33" fillId="25" borderId="14" xfId="0" applyFont="1" applyFill="1" applyBorder="1" applyAlignment="1" applyProtection="1">
      <alignment horizontal="center" vertical="center"/>
      <protection hidden="1"/>
    </xf>
    <xf numFmtId="0" fontId="33" fillId="25" borderId="15" xfId="0" applyFont="1" applyFill="1" applyBorder="1" applyAlignment="1" applyProtection="1">
      <alignment horizontal="center" vertical="center"/>
      <protection hidden="1"/>
    </xf>
    <xf numFmtId="0" fontId="30" fillId="26" borderId="15" xfId="0" applyFont="1" applyFill="1" applyBorder="1" applyAlignment="1" applyProtection="1">
      <alignment horizontal="left" vertical="center" shrinkToFit="1"/>
      <protection hidden="1"/>
    </xf>
    <xf numFmtId="0" fontId="30" fillId="25" borderId="16" xfId="0" applyFont="1" applyFill="1" applyBorder="1" applyAlignment="1" applyProtection="1">
      <alignment horizontal="left" vertical="center" shrinkToFit="1"/>
      <protection hidden="1"/>
    </xf>
    <xf numFmtId="0" fontId="30" fillId="25" borderId="16" xfId="0" applyFont="1" applyFill="1" applyBorder="1" applyAlignment="1" applyProtection="1">
      <alignment horizontal="center" vertical="center"/>
      <protection hidden="1"/>
    </xf>
    <xf numFmtId="0" fontId="30" fillId="25" borderId="17" xfId="0" applyFont="1" applyFill="1" applyBorder="1" applyAlignment="1" applyProtection="1">
      <alignment horizontal="center" vertical="center"/>
      <protection hidden="1"/>
    </xf>
    <xf numFmtId="0" fontId="30" fillId="0" borderId="0" xfId="0" applyFont="1" applyAlignment="1" applyProtection="1">
      <alignment horizontal="center" vertical="center"/>
      <protection hidden="1"/>
    </xf>
    <xf numFmtId="0" fontId="33" fillId="25" borderId="18" xfId="0" applyFont="1" applyFill="1" applyBorder="1" applyAlignment="1" applyProtection="1">
      <alignment horizontal="center" vertical="center"/>
      <protection hidden="1"/>
    </xf>
    <xf numFmtId="0" fontId="33" fillId="25" borderId="19" xfId="0" applyFont="1" applyFill="1" applyBorder="1" applyAlignment="1" applyProtection="1">
      <alignment horizontal="center" vertical="center"/>
      <protection hidden="1"/>
    </xf>
    <xf numFmtId="0" fontId="30" fillId="26" borderId="19" xfId="0" applyFont="1" applyFill="1" applyBorder="1" applyAlignment="1" applyProtection="1">
      <alignment horizontal="left" vertical="center" shrinkToFit="1"/>
      <protection hidden="1"/>
    </xf>
    <xf numFmtId="0" fontId="30" fillId="25" borderId="20" xfId="0" applyFont="1" applyFill="1" applyBorder="1" applyAlignment="1" applyProtection="1">
      <alignment horizontal="left" vertical="center" shrinkToFit="1"/>
      <protection hidden="1"/>
    </xf>
    <xf numFmtId="0" fontId="30" fillId="25" borderId="20" xfId="0" applyFont="1" applyFill="1" applyBorder="1" applyAlignment="1" applyProtection="1">
      <alignment horizontal="center" vertical="center"/>
      <protection hidden="1"/>
    </xf>
    <xf numFmtId="0" fontId="30" fillId="25" borderId="21" xfId="0" applyFont="1" applyFill="1" applyBorder="1" applyAlignment="1" applyProtection="1">
      <alignment horizontal="center" vertical="center"/>
      <protection hidden="1"/>
    </xf>
    <xf numFmtId="0" fontId="33" fillId="25" borderId="22" xfId="0" applyFont="1" applyFill="1" applyBorder="1" applyAlignment="1" applyProtection="1">
      <alignment horizontal="center" vertical="center"/>
      <protection hidden="1"/>
    </xf>
    <xf numFmtId="0" fontId="33" fillId="25" borderId="23" xfId="0" applyFont="1" applyFill="1" applyBorder="1" applyAlignment="1" applyProtection="1">
      <alignment horizontal="center" vertical="center"/>
      <protection hidden="1"/>
    </xf>
    <xf numFmtId="0" fontId="30" fillId="26" borderId="23" xfId="0" applyFont="1" applyFill="1" applyBorder="1" applyAlignment="1" applyProtection="1">
      <alignment horizontal="left" vertical="center" shrinkToFit="1"/>
      <protection hidden="1"/>
    </xf>
    <xf numFmtId="0" fontId="30" fillId="25" borderId="24" xfId="0" applyFont="1" applyFill="1" applyBorder="1" applyAlignment="1" applyProtection="1">
      <alignment horizontal="left" vertical="center" shrinkToFit="1"/>
      <protection hidden="1"/>
    </xf>
    <xf numFmtId="0" fontId="30" fillId="25" borderId="24" xfId="0" applyFont="1" applyFill="1" applyBorder="1" applyAlignment="1" applyProtection="1">
      <alignment horizontal="center" vertical="center"/>
      <protection hidden="1"/>
    </xf>
    <xf numFmtId="0" fontId="30" fillId="25" borderId="25" xfId="0" applyFont="1" applyFill="1" applyBorder="1" applyAlignment="1" applyProtection="1">
      <alignment horizontal="center" vertical="center"/>
      <protection hidden="1"/>
    </xf>
    <xf numFmtId="0" fontId="30" fillId="0" borderId="0" xfId="0" applyFont="1" applyAlignment="1" applyProtection="1">
      <alignment horizontal="center" vertical="center" wrapText="1"/>
      <protection hidden="1"/>
    </xf>
    <xf numFmtId="0" fontId="33" fillId="0" borderId="0" xfId="0" applyFont="1" applyAlignment="1" applyProtection="1">
      <alignment horizontal="center" vertical="center" wrapText="1"/>
      <protection hidden="1"/>
    </xf>
    <xf numFmtId="0" fontId="33" fillId="24" borderId="26" xfId="0" applyFont="1" applyFill="1" applyBorder="1" applyAlignment="1" applyProtection="1">
      <alignment horizontal="center" vertical="center" wrapText="1"/>
      <protection hidden="1"/>
    </xf>
    <xf numFmtId="0" fontId="34" fillId="25" borderId="19" xfId="0" applyFont="1" applyFill="1" applyBorder="1" applyAlignment="1" applyProtection="1">
      <alignment horizontal="center" vertical="center"/>
      <protection hidden="1"/>
    </xf>
    <xf numFmtId="0" fontId="32" fillId="27" borderId="27" xfId="0" applyFont="1" applyFill="1" applyBorder="1" applyAlignment="1" applyProtection="1">
      <alignment vertical="center"/>
      <protection hidden="1"/>
    </xf>
    <xf numFmtId="165" fontId="46" fillId="27" borderId="27" xfId="0" applyNumberFormat="1" applyFont="1" applyFill="1" applyBorder="1" applyAlignment="1" applyProtection="1">
      <alignment vertical="center"/>
      <protection hidden="1"/>
    </xf>
    <xf numFmtId="1" fontId="30" fillId="25" borderId="16" xfId="0" applyNumberFormat="1" applyFont="1" applyFill="1" applyBorder="1" applyAlignment="1" applyProtection="1">
      <alignment horizontal="center" vertical="center"/>
      <protection hidden="1"/>
    </xf>
    <xf numFmtId="1" fontId="30" fillId="25" borderId="20" xfId="0" applyNumberFormat="1" applyFont="1" applyFill="1" applyBorder="1" applyAlignment="1" applyProtection="1">
      <alignment horizontal="center" vertical="center"/>
      <protection hidden="1"/>
    </xf>
    <xf numFmtId="1" fontId="30" fillId="25" borderId="24" xfId="0" applyNumberFormat="1" applyFont="1" applyFill="1" applyBorder="1" applyAlignment="1" applyProtection="1">
      <alignment horizontal="center" vertical="center"/>
      <protection hidden="1"/>
    </xf>
    <xf numFmtId="0" fontId="33" fillId="24" borderId="28" xfId="0" applyFont="1" applyFill="1" applyBorder="1" applyAlignment="1" applyProtection="1">
      <alignment horizontal="center" vertical="center" wrapText="1"/>
      <protection hidden="1"/>
    </xf>
    <xf numFmtId="14" fontId="33" fillId="24" borderId="13" xfId="0" applyNumberFormat="1" applyFont="1" applyFill="1" applyBorder="1" applyAlignment="1" applyProtection="1">
      <alignment horizontal="center" vertical="center" wrapText="1"/>
      <protection hidden="1"/>
    </xf>
    <xf numFmtId="0" fontId="34" fillId="25" borderId="18" xfId="0" applyFont="1" applyFill="1" applyBorder="1" applyAlignment="1" applyProtection="1">
      <alignment horizontal="center" vertical="center"/>
      <protection hidden="1"/>
    </xf>
    <xf numFmtId="0" fontId="30" fillId="0" borderId="0" xfId="0" applyFont="1" applyAlignment="1" applyProtection="1">
      <alignment vertical="center"/>
      <protection hidden="1"/>
    </xf>
    <xf numFmtId="164" fontId="30" fillId="0" borderId="0" xfId="0" applyNumberFormat="1" applyFont="1" applyAlignment="1" applyProtection="1">
      <alignment vertical="center"/>
      <protection hidden="1"/>
    </xf>
    <xf numFmtId="165" fontId="46" fillId="27" borderId="27" xfId="0" applyNumberFormat="1" applyFont="1" applyFill="1" applyBorder="1" applyAlignment="1" applyProtection="1">
      <alignment horizontal="center" vertical="center"/>
      <protection hidden="1"/>
    </xf>
    <xf numFmtId="0" fontId="33" fillId="24" borderId="10" xfId="0" applyFont="1" applyFill="1" applyBorder="1" applyAlignment="1" applyProtection="1">
      <alignment horizontal="center" vertical="center" wrapText="1"/>
      <protection hidden="1"/>
    </xf>
    <xf numFmtId="0" fontId="33" fillId="24" borderId="29" xfId="0" applyFont="1" applyFill="1" applyBorder="1" applyAlignment="1" applyProtection="1">
      <alignment horizontal="center" vertical="center" wrapText="1"/>
      <protection hidden="1"/>
    </xf>
    <xf numFmtId="14" fontId="33" fillId="24" borderId="29" xfId="0" applyNumberFormat="1" applyFont="1" applyFill="1" applyBorder="1" applyAlignment="1" applyProtection="1">
      <alignment horizontal="center" vertical="center" wrapText="1"/>
      <protection hidden="1"/>
    </xf>
    <xf numFmtId="0" fontId="30" fillId="0" borderId="0" xfId="0" applyFont="1" applyBorder="1" applyAlignment="1" applyProtection="1">
      <alignment vertical="center" wrapText="1"/>
      <protection hidden="1"/>
    </xf>
    <xf numFmtId="0" fontId="30" fillId="0" borderId="0" xfId="0" applyFont="1" applyBorder="1" applyAlignment="1" applyProtection="1">
      <alignment/>
      <protection hidden="1"/>
    </xf>
    <xf numFmtId="0" fontId="30" fillId="0" borderId="0" xfId="0" applyFont="1" applyAlignment="1" applyProtection="1">
      <alignment horizontal="left" vertical="center"/>
      <protection hidden="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65" fontId="20" fillId="0" borderId="0" xfId="0" applyNumberFormat="1" applyFont="1" applyFill="1" applyAlignment="1" applyProtection="1">
      <alignment/>
      <protection hidden="1"/>
    </xf>
    <xf numFmtId="0" fontId="21" fillId="28" borderId="30" xfId="0" applyFont="1" applyFill="1" applyBorder="1" applyAlignment="1" applyProtection="1">
      <alignment vertical="center"/>
      <protection hidden="1"/>
    </xf>
    <xf numFmtId="0" fontId="21" fillId="28" borderId="0" xfId="0" applyFont="1" applyFill="1" applyBorder="1" applyAlignment="1" applyProtection="1">
      <alignment vertical="center"/>
      <protection hidden="1"/>
    </xf>
    <xf numFmtId="0" fontId="21" fillId="28" borderId="31"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47" fillId="28" borderId="30" xfId="0" applyFont="1" applyFill="1" applyBorder="1" applyAlignment="1" applyProtection="1">
      <alignment vertical="center"/>
      <protection hidden="1"/>
    </xf>
    <xf numFmtId="0" fontId="48" fillId="28" borderId="0" xfId="0" applyFont="1" applyFill="1" applyBorder="1" applyAlignment="1" applyProtection="1">
      <alignment horizontal="center" vertical="center"/>
      <protection hidden="1"/>
    </xf>
    <xf numFmtId="0" fontId="47" fillId="28" borderId="31" xfId="0" applyFont="1" applyFill="1" applyBorder="1" applyAlignment="1" applyProtection="1">
      <alignment vertical="center"/>
      <protection hidden="1"/>
    </xf>
    <xf numFmtId="0" fontId="21" fillId="28" borderId="0" xfId="0" applyFont="1" applyFill="1" applyBorder="1" applyAlignment="1" applyProtection="1">
      <alignment horizontal="center" vertical="center"/>
      <protection hidden="1"/>
    </xf>
    <xf numFmtId="0" fontId="21" fillId="28" borderId="32" xfId="0" applyFont="1" applyFill="1" applyBorder="1" applyAlignment="1" applyProtection="1">
      <alignment vertical="center"/>
      <protection hidden="1"/>
    </xf>
    <xf numFmtId="0" fontId="21" fillId="28" borderId="33" xfId="0" applyFont="1" applyFill="1" applyBorder="1" applyAlignment="1" applyProtection="1">
      <alignment vertical="center"/>
      <protection hidden="1"/>
    </xf>
    <xf numFmtId="0" fontId="21" fillId="28" borderId="34" xfId="0" applyFont="1" applyFill="1" applyBorder="1" applyAlignment="1" applyProtection="1">
      <alignment vertical="center"/>
      <protection hidden="1"/>
    </xf>
    <xf numFmtId="0" fontId="49" fillId="29" borderId="30" xfId="0" applyFont="1" applyFill="1" applyBorder="1" applyAlignment="1" applyProtection="1">
      <alignment horizontal="right" vertical="center" wrapText="1"/>
      <protection hidden="1"/>
    </xf>
    <xf numFmtId="0" fontId="49" fillId="29" borderId="30" xfId="0" applyFont="1" applyFill="1" applyBorder="1" applyAlignment="1" applyProtection="1">
      <alignment horizontal="right" vertical="center"/>
      <protection hidden="1"/>
    </xf>
    <xf numFmtId="0" fontId="49" fillId="29" borderId="32" xfId="0" applyFont="1" applyFill="1" applyBorder="1" applyAlignment="1" applyProtection="1">
      <alignment horizontal="right" vertical="center" wrapText="1"/>
      <protection hidden="1"/>
    </xf>
    <xf numFmtId="0" fontId="50" fillId="28" borderId="30" xfId="0" applyFont="1" applyFill="1" applyBorder="1" applyAlignment="1" applyProtection="1">
      <alignment horizontal="right" vertical="center" wrapText="1"/>
      <protection hidden="1"/>
    </xf>
    <xf numFmtId="165" fontId="51" fillId="28" borderId="0" xfId="0" applyNumberFormat="1" applyFont="1" applyFill="1" applyBorder="1" applyAlignment="1" applyProtection="1">
      <alignment horizontal="left" vertical="center" wrapText="1"/>
      <protection hidden="1"/>
    </xf>
    <xf numFmtId="165" fontId="51" fillId="28" borderId="31" xfId="0" applyNumberFormat="1" applyFont="1" applyFill="1" applyBorder="1" applyAlignment="1" applyProtection="1">
      <alignment horizontal="left" vertical="center" wrapText="1"/>
      <protection hidden="1"/>
    </xf>
    <xf numFmtId="0" fontId="22" fillId="28" borderId="35" xfId="0" applyFont="1" applyFill="1" applyBorder="1" applyAlignment="1" applyProtection="1">
      <alignment horizontal="left" vertical="center"/>
      <protection hidden="1"/>
    </xf>
    <xf numFmtId="0" fontId="22" fillId="28" borderId="36" xfId="0" applyFont="1" applyFill="1" applyBorder="1" applyAlignment="1" applyProtection="1">
      <alignment vertical="center" wrapText="1"/>
      <protection hidden="1"/>
    </xf>
    <xf numFmtId="0" fontId="23" fillId="28" borderId="37" xfId="0" applyFont="1" applyFill="1" applyBorder="1" applyAlignment="1" applyProtection="1">
      <alignment vertical="center"/>
      <protection hidden="1"/>
    </xf>
    <xf numFmtId="167" fontId="30" fillId="25" borderId="16" xfId="0" applyNumberFormat="1" applyFont="1" applyFill="1" applyBorder="1" applyAlignment="1" applyProtection="1">
      <alignment horizontal="center" vertical="center"/>
      <protection hidden="1"/>
    </xf>
    <xf numFmtId="167" fontId="30" fillId="25" borderId="20" xfId="0" applyNumberFormat="1" applyFont="1" applyFill="1" applyBorder="1" applyAlignment="1" applyProtection="1">
      <alignment horizontal="center" vertical="center"/>
      <protection hidden="1"/>
    </xf>
    <xf numFmtId="167" fontId="30" fillId="25" borderId="24" xfId="0" applyNumberFormat="1" applyFont="1" applyFill="1" applyBorder="1" applyAlignment="1" applyProtection="1">
      <alignment horizontal="center" vertical="center"/>
      <protection hidden="1"/>
    </xf>
    <xf numFmtId="167" fontId="30" fillId="30" borderId="12" xfId="0" applyNumberFormat="1" applyFont="1" applyFill="1" applyBorder="1" applyAlignment="1" applyProtection="1">
      <alignment horizontal="center" vertical="center"/>
      <protection locked="0"/>
    </xf>
    <xf numFmtId="0" fontId="52" fillId="30" borderId="12" xfId="0" applyFont="1" applyFill="1" applyBorder="1" applyAlignment="1" applyProtection="1">
      <alignment horizontal="center" vertical="center"/>
      <protection locked="0"/>
    </xf>
    <xf numFmtId="0" fontId="53" fillId="29" borderId="38" xfId="0" applyFont="1" applyFill="1" applyBorder="1" applyAlignment="1" applyProtection="1">
      <alignment horizontal="left" vertical="center" wrapText="1"/>
      <protection locked="0"/>
    </xf>
    <xf numFmtId="0" fontId="53" fillId="29" borderId="39" xfId="0" applyFont="1" applyFill="1" applyBorder="1" applyAlignment="1" applyProtection="1">
      <alignment horizontal="left" vertical="center" wrapText="1"/>
      <protection locked="0"/>
    </xf>
    <xf numFmtId="166" fontId="53" fillId="29" borderId="38" xfId="0" applyNumberFormat="1" applyFont="1" applyFill="1" applyBorder="1" applyAlignment="1" applyProtection="1">
      <alignment horizontal="left" vertical="center" wrapText="1"/>
      <protection locked="0"/>
    </xf>
    <xf numFmtId="166" fontId="53" fillId="29" borderId="39" xfId="0" applyNumberFormat="1" applyFont="1" applyFill="1" applyBorder="1" applyAlignment="1" applyProtection="1">
      <alignment horizontal="left" vertical="center" wrapText="1"/>
      <protection locked="0"/>
    </xf>
    <xf numFmtId="0" fontId="19" fillId="28" borderId="40" xfId="0" applyFont="1" applyFill="1" applyBorder="1" applyAlignment="1" applyProtection="1">
      <alignment horizontal="center" wrapText="1"/>
      <protection hidden="1"/>
    </xf>
    <xf numFmtId="0" fontId="19" fillId="28" borderId="41" xfId="0" applyFont="1" applyFill="1" applyBorder="1" applyAlignment="1" applyProtection="1">
      <alignment horizontal="center" wrapText="1"/>
      <protection hidden="1"/>
    </xf>
    <xf numFmtId="0" fontId="19" fillId="28" borderId="42" xfId="0" applyFont="1" applyFill="1" applyBorder="1" applyAlignment="1" applyProtection="1">
      <alignment horizontal="center" wrapText="1"/>
      <protection hidden="1"/>
    </xf>
    <xf numFmtId="0" fontId="24" fillId="28" borderId="30" xfId="0" applyFont="1" applyFill="1" applyBorder="1" applyAlignment="1" applyProtection="1">
      <alignment horizontal="center" vertical="center" wrapText="1"/>
      <protection locked="0"/>
    </xf>
    <xf numFmtId="0" fontId="50" fillId="28" borderId="0" xfId="0" applyFont="1" applyFill="1" applyBorder="1" applyAlignment="1" applyProtection="1">
      <alignment horizontal="center" vertical="center"/>
      <protection locked="0"/>
    </xf>
    <xf numFmtId="0" fontId="50" fillId="28" borderId="31" xfId="0" applyFont="1" applyFill="1" applyBorder="1" applyAlignment="1" applyProtection="1">
      <alignment horizontal="center" vertical="center"/>
      <protection locked="0"/>
    </xf>
    <xf numFmtId="0" fontId="54" fillId="28" borderId="30" xfId="0" applyFont="1" applyFill="1" applyBorder="1" applyAlignment="1" applyProtection="1">
      <alignment horizontal="center" vertical="center"/>
      <protection hidden="1"/>
    </xf>
    <xf numFmtId="0" fontId="54" fillId="28" borderId="0" xfId="0" applyFont="1" applyFill="1" applyBorder="1" applyAlignment="1" applyProtection="1">
      <alignment horizontal="center" vertical="center"/>
      <protection hidden="1"/>
    </xf>
    <xf numFmtId="0" fontId="54" fillId="28" borderId="31" xfId="0" applyFont="1" applyFill="1" applyBorder="1" applyAlignment="1" applyProtection="1">
      <alignment horizontal="center" vertical="center"/>
      <protection hidden="1"/>
    </xf>
    <xf numFmtId="0" fontId="48" fillId="28" borderId="30" xfId="0" applyFont="1" applyFill="1" applyBorder="1" applyAlignment="1" applyProtection="1">
      <alignment horizontal="center" vertical="center" wrapText="1"/>
      <protection hidden="1"/>
    </xf>
    <xf numFmtId="0" fontId="48" fillId="28" borderId="0" xfId="0" applyFont="1" applyFill="1" applyBorder="1" applyAlignment="1" applyProtection="1">
      <alignment horizontal="center" vertical="center"/>
      <protection hidden="1"/>
    </xf>
    <xf numFmtId="0" fontId="48" fillId="28" borderId="31" xfId="0" applyFont="1" applyFill="1" applyBorder="1" applyAlignment="1" applyProtection="1">
      <alignment horizontal="center" vertical="center"/>
      <protection hidden="1"/>
    </xf>
    <xf numFmtId="0" fontId="48" fillId="28" borderId="30" xfId="0" applyFont="1" applyFill="1" applyBorder="1" applyAlignment="1" applyProtection="1">
      <alignment horizontal="center" vertical="center"/>
      <protection hidden="1"/>
    </xf>
    <xf numFmtId="0" fontId="34" fillId="27" borderId="0" xfId="0" applyFont="1" applyFill="1" applyAlignment="1" applyProtection="1">
      <alignment horizontal="center" vertical="center" wrapText="1"/>
      <protection hidden="1"/>
    </xf>
    <xf numFmtId="0" fontId="40" fillId="24" borderId="0" xfId="0" applyFont="1" applyFill="1" applyAlignment="1" applyProtection="1">
      <alignment horizontal="center" vertical="center" wrapText="1"/>
      <protection hidden="1"/>
    </xf>
    <xf numFmtId="0" fontId="55" fillId="27" borderId="0" xfId="0" applyFont="1" applyFill="1" applyAlignment="1" applyProtection="1">
      <alignment horizontal="center" vertical="center" wrapText="1"/>
      <protection hidden="1"/>
    </xf>
    <xf numFmtId="0" fontId="32" fillId="27" borderId="0" xfId="0" applyFont="1" applyFill="1" applyBorder="1" applyAlignment="1" applyProtection="1">
      <alignment horizontal="left" vertical="center"/>
      <protection hidden="1"/>
    </xf>
    <xf numFmtId="164" fontId="46" fillId="27" borderId="27" xfId="0" applyNumberFormat="1" applyFont="1" applyFill="1" applyBorder="1" applyAlignment="1" applyProtection="1">
      <alignment horizontal="center" vertical="center"/>
      <protection hidden="1"/>
    </xf>
    <xf numFmtId="165" fontId="56" fillId="27" borderId="0" xfId="0" applyNumberFormat="1" applyFont="1" applyFill="1" applyAlignment="1" applyProtection="1">
      <alignment horizontal="center" vertical="center" wrapText="1"/>
      <protection hidden="1"/>
    </xf>
    <xf numFmtId="0" fontId="43" fillId="27" borderId="0" xfId="0" applyFont="1" applyFill="1" applyAlignment="1" applyProtection="1">
      <alignment horizontal="center" vertical="center" wrapText="1"/>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6">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438150</xdr:colOff>
      <xdr:row>3</xdr:row>
      <xdr:rowOff>304800</xdr:rowOff>
    </xdr:from>
    <xdr:to>
      <xdr:col>1</xdr:col>
      <xdr:colOff>1724025</xdr:colOff>
      <xdr:row>7</xdr:row>
      <xdr:rowOff>123825</xdr:rowOff>
    </xdr:to>
    <xdr:pic>
      <xdr:nvPicPr>
        <xdr:cNvPr id="1" name="Resim 2"/>
        <xdr:cNvPicPr preferRelativeResize="1">
          <a:picLocks noChangeAspect="1"/>
        </xdr:cNvPicPr>
      </xdr:nvPicPr>
      <xdr:blipFill>
        <a:blip r:embed="rId1"/>
        <a:stretch>
          <a:fillRect/>
        </a:stretch>
      </xdr:blipFill>
      <xdr:spPr>
        <a:xfrm>
          <a:off x="2752725" y="1466850"/>
          <a:ext cx="1285875" cy="1076325"/>
        </a:xfrm>
        <a:prstGeom prst="rect">
          <a:avLst/>
        </a:prstGeom>
        <a:noFill/>
        <a:ln w="9525" cmpd="sng">
          <a:noFill/>
        </a:ln>
      </xdr:spPr>
    </xdr:pic>
    <xdr:clientData/>
  </xdr:twoCellAnchor>
  <xdr:twoCellAnchor editAs="oneCell">
    <xdr:from>
      <xdr:col>0</xdr:col>
      <xdr:colOff>0</xdr:colOff>
      <xdr:row>27</xdr:row>
      <xdr:rowOff>0</xdr:rowOff>
    </xdr:from>
    <xdr:to>
      <xdr:col>0</xdr:col>
      <xdr:colOff>914400</xdr:colOff>
      <xdr:row>29</xdr:row>
      <xdr:rowOff>38100</xdr:rowOff>
    </xdr:to>
    <xdr:pic>
      <xdr:nvPicPr>
        <xdr:cNvPr id="2" name="Resim 2"/>
        <xdr:cNvPicPr preferRelativeResize="1">
          <a:picLocks noChangeAspect="1"/>
        </xdr:cNvPicPr>
      </xdr:nvPicPr>
      <xdr:blipFill>
        <a:blip r:embed="rId1"/>
        <a:stretch>
          <a:fillRect/>
        </a:stretch>
      </xdr:blipFill>
      <xdr:spPr>
        <a:xfrm>
          <a:off x="0" y="8486775"/>
          <a:ext cx="914400"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95250</xdr:colOff>
      <xdr:row>2</xdr:row>
      <xdr:rowOff>66675</xdr:rowOff>
    </xdr:to>
    <xdr:pic>
      <xdr:nvPicPr>
        <xdr:cNvPr id="1" name="Resim 2"/>
        <xdr:cNvPicPr preferRelativeResize="1">
          <a:picLocks noChangeAspect="1"/>
        </xdr:cNvPicPr>
      </xdr:nvPicPr>
      <xdr:blipFill>
        <a:blip r:embed="rId1"/>
        <a:stretch>
          <a:fillRect/>
        </a:stretch>
      </xdr:blipFill>
      <xdr:spPr>
        <a:xfrm>
          <a:off x="0" y="0"/>
          <a:ext cx="904875" cy="676275"/>
        </a:xfrm>
        <a:prstGeom prst="rect">
          <a:avLst/>
        </a:prstGeom>
        <a:noFill/>
        <a:ln w="9525" cmpd="sng">
          <a:noFill/>
        </a:ln>
      </xdr:spPr>
    </xdr:pic>
    <xdr:clientData/>
  </xdr:twoCellAnchor>
  <xdr:twoCellAnchor editAs="oneCell">
    <xdr:from>
      <xdr:col>6</xdr:col>
      <xdr:colOff>304800</xdr:colOff>
      <xdr:row>0</xdr:row>
      <xdr:rowOff>0</xdr:rowOff>
    </xdr:from>
    <xdr:to>
      <xdr:col>7</xdr:col>
      <xdr:colOff>495300</xdr:colOff>
      <xdr:row>2</xdr:row>
      <xdr:rowOff>66675</xdr:rowOff>
    </xdr:to>
    <xdr:pic>
      <xdr:nvPicPr>
        <xdr:cNvPr id="2" name="Resim 2"/>
        <xdr:cNvPicPr preferRelativeResize="1">
          <a:picLocks noChangeAspect="1"/>
        </xdr:cNvPicPr>
      </xdr:nvPicPr>
      <xdr:blipFill>
        <a:blip r:embed="rId1"/>
        <a:stretch>
          <a:fillRect/>
        </a:stretch>
      </xdr:blipFill>
      <xdr:spPr>
        <a:xfrm>
          <a:off x="6534150" y="0"/>
          <a:ext cx="904875" cy="676275"/>
        </a:xfrm>
        <a:prstGeom prst="rect">
          <a:avLst/>
        </a:prstGeom>
        <a:noFill/>
        <a:ln w="9525" cmpd="sng">
          <a:noFill/>
        </a:ln>
      </xdr:spPr>
    </xdr:pic>
    <xdr:clientData/>
  </xdr:twoCellAnchor>
  <xdr:twoCellAnchor editAs="oneCell">
    <xdr:from>
      <xdr:col>0</xdr:col>
      <xdr:colOff>0</xdr:colOff>
      <xdr:row>9</xdr:row>
      <xdr:rowOff>0</xdr:rowOff>
    </xdr:from>
    <xdr:to>
      <xdr:col>2</xdr:col>
      <xdr:colOff>133350</xdr:colOff>
      <xdr:row>11</xdr:row>
      <xdr:rowOff>57150</xdr:rowOff>
    </xdr:to>
    <xdr:pic>
      <xdr:nvPicPr>
        <xdr:cNvPr id="3" name="Resim 2"/>
        <xdr:cNvPicPr preferRelativeResize="1">
          <a:picLocks noChangeAspect="1"/>
        </xdr:cNvPicPr>
      </xdr:nvPicPr>
      <xdr:blipFill>
        <a:blip r:embed="rId1"/>
        <a:stretch>
          <a:fillRect/>
        </a:stretch>
      </xdr:blipFill>
      <xdr:spPr>
        <a:xfrm>
          <a:off x="0" y="2390775"/>
          <a:ext cx="942975" cy="666750"/>
        </a:xfrm>
        <a:prstGeom prst="rect">
          <a:avLst/>
        </a:prstGeom>
        <a:noFill/>
        <a:ln w="9525" cmpd="sng">
          <a:noFill/>
        </a:ln>
      </xdr:spPr>
    </xdr:pic>
    <xdr:clientData/>
  </xdr:twoCellAnchor>
  <xdr:twoCellAnchor editAs="oneCell">
    <xdr:from>
      <xdr:col>6</xdr:col>
      <xdr:colOff>304800</xdr:colOff>
      <xdr:row>9</xdr:row>
      <xdr:rowOff>0</xdr:rowOff>
    </xdr:from>
    <xdr:to>
      <xdr:col>7</xdr:col>
      <xdr:colOff>514350</xdr:colOff>
      <xdr:row>11</xdr:row>
      <xdr:rowOff>57150</xdr:rowOff>
    </xdr:to>
    <xdr:pic>
      <xdr:nvPicPr>
        <xdr:cNvPr id="4" name="Resim 2"/>
        <xdr:cNvPicPr preferRelativeResize="1">
          <a:picLocks noChangeAspect="1"/>
        </xdr:cNvPicPr>
      </xdr:nvPicPr>
      <xdr:blipFill>
        <a:blip r:embed="rId1"/>
        <a:stretch>
          <a:fillRect/>
        </a:stretch>
      </xdr:blipFill>
      <xdr:spPr>
        <a:xfrm>
          <a:off x="6534150" y="2390775"/>
          <a:ext cx="923925" cy="666750"/>
        </a:xfrm>
        <a:prstGeom prst="rect">
          <a:avLst/>
        </a:prstGeom>
        <a:noFill/>
        <a:ln w="9525" cmpd="sng">
          <a:noFill/>
        </a:ln>
      </xdr:spPr>
    </xdr:pic>
    <xdr:clientData/>
  </xdr:twoCellAnchor>
  <xdr:twoCellAnchor editAs="oneCell">
    <xdr:from>
      <xdr:col>0</xdr:col>
      <xdr:colOff>0</xdr:colOff>
      <xdr:row>18</xdr:row>
      <xdr:rowOff>0</xdr:rowOff>
    </xdr:from>
    <xdr:to>
      <xdr:col>2</xdr:col>
      <xdr:colOff>133350</xdr:colOff>
      <xdr:row>20</xdr:row>
      <xdr:rowOff>57150</xdr:rowOff>
    </xdr:to>
    <xdr:pic>
      <xdr:nvPicPr>
        <xdr:cNvPr id="5" name="Resim 2"/>
        <xdr:cNvPicPr preferRelativeResize="1">
          <a:picLocks noChangeAspect="1"/>
        </xdr:cNvPicPr>
      </xdr:nvPicPr>
      <xdr:blipFill>
        <a:blip r:embed="rId1"/>
        <a:stretch>
          <a:fillRect/>
        </a:stretch>
      </xdr:blipFill>
      <xdr:spPr>
        <a:xfrm>
          <a:off x="0" y="4781550"/>
          <a:ext cx="942975" cy="666750"/>
        </a:xfrm>
        <a:prstGeom prst="rect">
          <a:avLst/>
        </a:prstGeom>
        <a:noFill/>
        <a:ln w="9525" cmpd="sng">
          <a:noFill/>
        </a:ln>
      </xdr:spPr>
    </xdr:pic>
    <xdr:clientData/>
  </xdr:twoCellAnchor>
  <xdr:twoCellAnchor editAs="oneCell">
    <xdr:from>
      <xdr:col>6</xdr:col>
      <xdr:colOff>304800</xdr:colOff>
      <xdr:row>18</xdr:row>
      <xdr:rowOff>0</xdr:rowOff>
    </xdr:from>
    <xdr:to>
      <xdr:col>7</xdr:col>
      <xdr:colOff>514350</xdr:colOff>
      <xdr:row>20</xdr:row>
      <xdr:rowOff>57150</xdr:rowOff>
    </xdr:to>
    <xdr:pic>
      <xdr:nvPicPr>
        <xdr:cNvPr id="6" name="Resim 2"/>
        <xdr:cNvPicPr preferRelativeResize="1">
          <a:picLocks noChangeAspect="1"/>
        </xdr:cNvPicPr>
      </xdr:nvPicPr>
      <xdr:blipFill>
        <a:blip r:embed="rId1"/>
        <a:stretch>
          <a:fillRect/>
        </a:stretch>
      </xdr:blipFill>
      <xdr:spPr>
        <a:xfrm>
          <a:off x="6534150" y="4781550"/>
          <a:ext cx="923925" cy="666750"/>
        </a:xfrm>
        <a:prstGeom prst="rect">
          <a:avLst/>
        </a:prstGeom>
        <a:noFill/>
        <a:ln w="9525" cmpd="sng">
          <a:noFill/>
        </a:ln>
      </xdr:spPr>
    </xdr:pic>
    <xdr:clientData/>
  </xdr:twoCellAnchor>
  <xdr:twoCellAnchor editAs="oneCell">
    <xdr:from>
      <xdr:col>0</xdr:col>
      <xdr:colOff>0</xdr:colOff>
      <xdr:row>26</xdr:row>
      <xdr:rowOff>0</xdr:rowOff>
    </xdr:from>
    <xdr:to>
      <xdr:col>2</xdr:col>
      <xdr:colOff>133350</xdr:colOff>
      <xdr:row>28</xdr:row>
      <xdr:rowOff>57150</xdr:rowOff>
    </xdr:to>
    <xdr:pic>
      <xdr:nvPicPr>
        <xdr:cNvPr id="7" name="Resim 2"/>
        <xdr:cNvPicPr preferRelativeResize="1">
          <a:picLocks noChangeAspect="1"/>
        </xdr:cNvPicPr>
      </xdr:nvPicPr>
      <xdr:blipFill>
        <a:blip r:embed="rId1"/>
        <a:stretch>
          <a:fillRect/>
        </a:stretch>
      </xdr:blipFill>
      <xdr:spPr>
        <a:xfrm>
          <a:off x="0" y="6743700"/>
          <a:ext cx="942975" cy="666750"/>
        </a:xfrm>
        <a:prstGeom prst="rect">
          <a:avLst/>
        </a:prstGeom>
        <a:noFill/>
        <a:ln w="9525" cmpd="sng">
          <a:noFill/>
        </a:ln>
      </xdr:spPr>
    </xdr:pic>
    <xdr:clientData/>
  </xdr:twoCellAnchor>
  <xdr:twoCellAnchor editAs="oneCell">
    <xdr:from>
      <xdr:col>6</xdr:col>
      <xdr:colOff>304800</xdr:colOff>
      <xdr:row>26</xdr:row>
      <xdr:rowOff>0</xdr:rowOff>
    </xdr:from>
    <xdr:to>
      <xdr:col>7</xdr:col>
      <xdr:colOff>514350</xdr:colOff>
      <xdr:row>28</xdr:row>
      <xdr:rowOff>57150</xdr:rowOff>
    </xdr:to>
    <xdr:pic>
      <xdr:nvPicPr>
        <xdr:cNvPr id="8" name="Resim 2"/>
        <xdr:cNvPicPr preferRelativeResize="1">
          <a:picLocks noChangeAspect="1"/>
        </xdr:cNvPicPr>
      </xdr:nvPicPr>
      <xdr:blipFill>
        <a:blip r:embed="rId1"/>
        <a:stretch>
          <a:fillRect/>
        </a:stretch>
      </xdr:blipFill>
      <xdr:spPr>
        <a:xfrm>
          <a:off x="6534150" y="6743700"/>
          <a:ext cx="923925"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400050</xdr:colOff>
      <xdr:row>2</xdr:row>
      <xdr:rowOff>95250</xdr:rowOff>
    </xdr:to>
    <xdr:pic>
      <xdr:nvPicPr>
        <xdr:cNvPr id="1" name="Resim 2"/>
        <xdr:cNvPicPr preferRelativeResize="1">
          <a:picLocks noChangeAspect="1"/>
        </xdr:cNvPicPr>
      </xdr:nvPicPr>
      <xdr:blipFill>
        <a:blip r:embed="rId1"/>
        <a:stretch>
          <a:fillRect/>
        </a:stretch>
      </xdr:blipFill>
      <xdr:spPr>
        <a:xfrm>
          <a:off x="0" y="0"/>
          <a:ext cx="914400" cy="676275"/>
        </a:xfrm>
        <a:prstGeom prst="rect">
          <a:avLst/>
        </a:prstGeom>
        <a:noFill/>
        <a:ln w="9525" cmpd="sng">
          <a:noFill/>
        </a:ln>
      </xdr:spPr>
    </xdr:pic>
    <xdr:clientData/>
  </xdr:twoCellAnchor>
  <xdr:twoCellAnchor editAs="oneCell">
    <xdr:from>
      <xdr:col>6</xdr:col>
      <xdr:colOff>238125</xdr:colOff>
      <xdr:row>0</xdr:row>
      <xdr:rowOff>0</xdr:rowOff>
    </xdr:from>
    <xdr:to>
      <xdr:col>7</xdr:col>
      <xdr:colOff>523875</xdr:colOff>
      <xdr:row>2</xdr:row>
      <xdr:rowOff>95250</xdr:rowOff>
    </xdr:to>
    <xdr:pic>
      <xdr:nvPicPr>
        <xdr:cNvPr id="2" name="Resim 2"/>
        <xdr:cNvPicPr preferRelativeResize="1">
          <a:picLocks noChangeAspect="1"/>
        </xdr:cNvPicPr>
      </xdr:nvPicPr>
      <xdr:blipFill>
        <a:blip r:embed="rId1"/>
        <a:stretch>
          <a:fillRect/>
        </a:stretch>
      </xdr:blipFill>
      <xdr:spPr>
        <a:xfrm>
          <a:off x="6238875" y="0"/>
          <a:ext cx="914400" cy="676275"/>
        </a:xfrm>
        <a:prstGeom prst="rect">
          <a:avLst/>
        </a:prstGeom>
        <a:noFill/>
        <a:ln w="9525" cmpd="sng">
          <a:noFill/>
        </a:ln>
      </xdr:spPr>
    </xdr:pic>
    <xdr:clientData/>
  </xdr:twoCellAnchor>
  <xdr:twoCellAnchor editAs="oneCell">
    <xdr:from>
      <xdr:col>0</xdr:col>
      <xdr:colOff>0</xdr:colOff>
      <xdr:row>17</xdr:row>
      <xdr:rowOff>0</xdr:rowOff>
    </xdr:from>
    <xdr:to>
      <xdr:col>1</xdr:col>
      <xdr:colOff>409575</xdr:colOff>
      <xdr:row>19</xdr:row>
      <xdr:rowOff>85725</xdr:rowOff>
    </xdr:to>
    <xdr:pic>
      <xdr:nvPicPr>
        <xdr:cNvPr id="3" name="Resim 2"/>
        <xdr:cNvPicPr preferRelativeResize="1">
          <a:picLocks noChangeAspect="1"/>
        </xdr:cNvPicPr>
      </xdr:nvPicPr>
      <xdr:blipFill>
        <a:blip r:embed="rId1"/>
        <a:stretch>
          <a:fillRect/>
        </a:stretch>
      </xdr:blipFill>
      <xdr:spPr>
        <a:xfrm>
          <a:off x="0" y="3257550"/>
          <a:ext cx="923925" cy="666750"/>
        </a:xfrm>
        <a:prstGeom prst="rect">
          <a:avLst/>
        </a:prstGeom>
        <a:noFill/>
        <a:ln w="9525" cmpd="sng">
          <a:noFill/>
        </a:ln>
      </xdr:spPr>
    </xdr:pic>
    <xdr:clientData/>
  </xdr:twoCellAnchor>
  <xdr:twoCellAnchor editAs="oneCell">
    <xdr:from>
      <xdr:col>6</xdr:col>
      <xdr:colOff>238125</xdr:colOff>
      <xdr:row>17</xdr:row>
      <xdr:rowOff>0</xdr:rowOff>
    </xdr:from>
    <xdr:to>
      <xdr:col>8</xdr:col>
      <xdr:colOff>0</xdr:colOff>
      <xdr:row>19</xdr:row>
      <xdr:rowOff>85725</xdr:rowOff>
    </xdr:to>
    <xdr:pic>
      <xdr:nvPicPr>
        <xdr:cNvPr id="4" name="Resim 2"/>
        <xdr:cNvPicPr preferRelativeResize="1">
          <a:picLocks noChangeAspect="1"/>
        </xdr:cNvPicPr>
      </xdr:nvPicPr>
      <xdr:blipFill>
        <a:blip r:embed="rId1"/>
        <a:stretch>
          <a:fillRect/>
        </a:stretch>
      </xdr:blipFill>
      <xdr:spPr>
        <a:xfrm>
          <a:off x="6238875" y="3257550"/>
          <a:ext cx="942975" cy="666750"/>
        </a:xfrm>
        <a:prstGeom prst="rect">
          <a:avLst/>
        </a:prstGeom>
        <a:noFill/>
        <a:ln w="9525" cmpd="sng">
          <a:noFill/>
        </a:ln>
      </xdr:spPr>
    </xdr:pic>
    <xdr:clientData/>
  </xdr:twoCellAnchor>
  <xdr:twoCellAnchor editAs="oneCell">
    <xdr:from>
      <xdr:col>0</xdr:col>
      <xdr:colOff>0</xdr:colOff>
      <xdr:row>40</xdr:row>
      <xdr:rowOff>0</xdr:rowOff>
    </xdr:from>
    <xdr:to>
      <xdr:col>1</xdr:col>
      <xdr:colOff>409575</xdr:colOff>
      <xdr:row>42</xdr:row>
      <xdr:rowOff>342900</xdr:rowOff>
    </xdr:to>
    <xdr:pic>
      <xdr:nvPicPr>
        <xdr:cNvPr id="5" name="Resim 2"/>
        <xdr:cNvPicPr preferRelativeResize="1">
          <a:picLocks noChangeAspect="1"/>
        </xdr:cNvPicPr>
      </xdr:nvPicPr>
      <xdr:blipFill>
        <a:blip r:embed="rId1"/>
        <a:stretch>
          <a:fillRect/>
        </a:stretch>
      </xdr:blipFill>
      <xdr:spPr>
        <a:xfrm>
          <a:off x="0" y="7486650"/>
          <a:ext cx="923925" cy="666750"/>
        </a:xfrm>
        <a:prstGeom prst="rect">
          <a:avLst/>
        </a:prstGeom>
        <a:noFill/>
        <a:ln w="9525" cmpd="sng">
          <a:noFill/>
        </a:ln>
      </xdr:spPr>
    </xdr:pic>
    <xdr:clientData/>
  </xdr:twoCellAnchor>
  <xdr:twoCellAnchor editAs="oneCell">
    <xdr:from>
      <xdr:col>6</xdr:col>
      <xdr:colOff>238125</xdr:colOff>
      <xdr:row>40</xdr:row>
      <xdr:rowOff>0</xdr:rowOff>
    </xdr:from>
    <xdr:to>
      <xdr:col>8</xdr:col>
      <xdr:colOff>0</xdr:colOff>
      <xdr:row>42</xdr:row>
      <xdr:rowOff>342900</xdr:rowOff>
    </xdr:to>
    <xdr:pic>
      <xdr:nvPicPr>
        <xdr:cNvPr id="6" name="Resim 2"/>
        <xdr:cNvPicPr preferRelativeResize="1">
          <a:picLocks noChangeAspect="1"/>
        </xdr:cNvPicPr>
      </xdr:nvPicPr>
      <xdr:blipFill>
        <a:blip r:embed="rId1"/>
        <a:stretch>
          <a:fillRect/>
        </a:stretch>
      </xdr:blipFill>
      <xdr:spPr>
        <a:xfrm>
          <a:off x="6238875" y="7486650"/>
          <a:ext cx="942975" cy="666750"/>
        </a:xfrm>
        <a:prstGeom prst="rect">
          <a:avLst/>
        </a:prstGeom>
        <a:noFill/>
        <a:ln w="9525" cmpd="sng">
          <a:noFill/>
        </a:ln>
      </xdr:spPr>
    </xdr:pic>
    <xdr:clientData/>
  </xdr:twoCellAnchor>
  <xdr:twoCellAnchor editAs="oneCell">
    <xdr:from>
      <xdr:col>0</xdr:col>
      <xdr:colOff>0</xdr:colOff>
      <xdr:row>57</xdr:row>
      <xdr:rowOff>0</xdr:rowOff>
    </xdr:from>
    <xdr:to>
      <xdr:col>1</xdr:col>
      <xdr:colOff>409575</xdr:colOff>
      <xdr:row>59</xdr:row>
      <xdr:rowOff>342900</xdr:rowOff>
    </xdr:to>
    <xdr:pic>
      <xdr:nvPicPr>
        <xdr:cNvPr id="7" name="Resim 2"/>
        <xdr:cNvPicPr preferRelativeResize="1">
          <a:picLocks noChangeAspect="1"/>
        </xdr:cNvPicPr>
      </xdr:nvPicPr>
      <xdr:blipFill>
        <a:blip r:embed="rId1"/>
        <a:stretch>
          <a:fillRect/>
        </a:stretch>
      </xdr:blipFill>
      <xdr:spPr>
        <a:xfrm>
          <a:off x="0" y="10515600"/>
          <a:ext cx="923925" cy="666750"/>
        </a:xfrm>
        <a:prstGeom prst="rect">
          <a:avLst/>
        </a:prstGeom>
        <a:noFill/>
        <a:ln w="9525" cmpd="sng">
          <a:noFill/>
        </a:ln>
      </xdr:spPr>
    </xdr:pic>
    <xdr:clientData/>
  </xdr:twoCellAnchor>
  <xdr:twoCellAnchor editAs="oneCell">
    <xdr:from>
      <xdr:col>6</xdr:col>
      <xdr:colOff>238125</xdr:colOff>
      <xdr:row>57</xdr:row>
      <xdr:rowOff>0</xdr:rowOff>
    </xdr:from>
    <xdr:to>
      <xdr:col>8</xdr:col>
      <xdr:colOff>0</xdr:colOff>
      <xdr:row>59</xdr:row>
      <xdr:rowOff>342900</xdr:rowOff>
    </xdr:to>
    <xdr:pic>
      <xdr:nvPicPr>
        <xdr:cNvPr id="8" name="Resim 2"/>
        <xdr:cNvPicPr preferRelativeResize="1">
          <a:picLocks noChangeAspect="1"/>
        </xdr:cNvPicPr>
      </xdr:nvPicPr>
      <xdr:blipFill>
        <a:blip r:embed="rId1"/>
        <a:stretch>
          <a:fillRect/>
        </a:stretch>
      </xdr:blipFill>
      <xdr:spPr>
        <a:xfrm>
          <a:off x="6238875" y="10515600"/>
          <a:ext cx="942975"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E34"/>
  <sheetViews>
    <sheetView tabSelected="1" view="pageBreakPreview" zoomScale="110" zoomScaleSheetLayoutView="110" zoomScalePageLayoutView="0" workbookViewId="0" topLeftCell="A7">
      <selection activeCell="B29" sqref="B29:C29"/>
    </sheetView>
  </sheetViews>
  <sheetFormatPr defaultColWidth="9.125" defaultRowHeight="12.75"/>
  <cols>
    <col min="1" max="2" width="30.375" style="54" customWidth="1"/>
    <col min="3" max="3" width="30.875" style="54" customWidth="1"/>
    <col min="4" max="12" width="6.75390625" style="54" customWidth="1"/>
    <col min="13" max="16384" width="9.125" style="54" customWidth="1"/>
  </cols>
  <sheetData>
    <row r="1" spans="1:3" ht="24" customHeight="1">
      <c r="A1" s="86"/>
      <c r="B1" s="87"/>
      <c r="C1" s="88"/>
    </row>
    <row r="2" spans="1:5" ht="42.75" customHeight="1">
      <c r="A2" s="89" t="s">
        <v>25</v>
      </c>
      <c r="B2" s="90"/>
      <c r="C2" s="91"/>
      <c r="D2" s="55"/>
      <c r="E2" s="55"/>
    </row>
    <row r="3" spans="1:5" ht="24.75" customHeight="1">
      <c r="A3" s="92"/>
      <c r="B3" s="93"/>
      <c r="C3" s="94"/>
      <c r="D3" s="56"/>
      <c r="E3" s="56"/>
    </row>
    <row r="4" spans="1:3" s="60" customFormat="1" ht="24.75" customHeight="1">
      <c r="A4" s="57"/>
      <c r="B4" s="58"/>
      <c r="C4" s="59"/>
    </row>
    <row r="5" spans="1:3" s="60" customFormat="1" ht="24.75" customHeight="1">
      <c r="A5" s="57"/>
      <c r="B5" s="58"/>
      <c r="C5" s="59"/>
    </row>
    <row r="6" spans="1:3" s="60" customFormat="1" ht="24.75" customHeight="1">
      <c r="A6" s="57"/>
      <c r="B6" s="58"/>
      <c r="C6" s="59"/>
    </row>
    <row r="7" spans="1:3" s="60" customFormat="1" ht="24.75" customHeight="1">
      <c r="A7" s="57"/>
      <c r="B7" s="58"/>
      <c r="C7" s="59"/>
    </row>
    <row r="8" spans="1:3" s="60" customFormat="1" ht="24.75" customHeight="1">
      <c r="A8" s="57"/>
      <c r="B8" s="58"/>
      <c r="C8" s="59"/>
    </row>
    <row r="9" spans="1:3" ht="22.5">
      <c r="A9" s="57"/>
      <c r="B9" s="58"/>
      <c r="C9" s="59"/>
    </row>
    <row r="10" spans="1:3" ht="22.5">
      <c r="A10" s="57"/>
      <c r="B10" s="58"/>
      <c r="C10" s="59"/>
    </row>
    <row r="11" spans="1:3" ht="22.5">
      <c r="A11" s="57"/>
      <c r="B11" s="58"/>
      <c r="C11" s="59"/>
    </row>
    <row r="12" spans="1:3" ht="22.5">
      <c r="A12" s="57"/>
      <c r="B12" s="58"/>
      <c r="C12" s="59"/>
    </row>
    <row r="13" spans="1:3" ht="22.5">
      <c r="A13" s="57"/>
      <c r="B13" s="58"/>
      <c r="C13" s="59"/>
    </row>
    <row r="14" spans="1:3" ht="22.5">
      <c r="A14" s="57"/>
      <c r="B14" s="58"/>
      <c r="C14" s="59"/>
    </row>
    <row r="15" spans="1:3" ht="22.5">
      <c r="A15" s="57"/>
      <c r="B15" s="58"/>
      <c r="C15" s="59"/>
    </row>
    <row r="16" spans="1:3" ht="22.5">
      <c r="A16" s="57"/>
      <c r="B16" s="58"/>
      <c r="C16" s="59"/>
    </row>
    <row r="17" spans="1:3" ht="22.5">
      <c r="A17" s="57"/>
      <c r="B17" s="58"/>
      <c r="C17" s="59"/>
    </row>
    <row r="18" spans="1:3" ht="22.5">
      <c r="A18" s="57"/>
      <c r="B18" s="58"/>
      <c r="C18" s="59"/>
    </row>
    <row r="19" spans="1:3" ht="18" customHeight="1">
      <c r="A19" s="95" t="str">
        <f>B26</f>
        <v>OKULLAR ARASI KROS ŞAMPİYONASI</v>
      </c>
      <c r="B19" s="96"/>
      <c r="C19" s="97"/>
    </row>
    <row r="20" spans="1:3" ht="42" customHeight="1">
      <c r="A20" s="98"/>
      <c r="B20" s="96"/>
      <c r="C20" s="97"/>
    </row>
    <row r="21" spans="1:3" ht="27">
      <c r="A21" s="61"/>
      <c r="B21" s="62" t="str">
        <f>B29</f>
        <v>GÖNYELİ İLKOKULU</v>
      </c>
      <c r="C21" s="63"/>
    </row>
    <row r="22" spans="1:3" ht="22.5">
      <c r="A22" s="57"/>
      <c r="B22" s="64"/>
      <c r="C22" s="59"/>
    </row>
    <row r="23" spans="1:3" ht="22.5">
      <c r="A23" s="57"/>
      <c r="B23" s="64"/>
      <c r="C23" s="59"/>
    </row>
    <row r="24" spans="1:3" ht="22.5">
      <c r="A24" s="57"/>
      <c r="B24" s="64"/>
      <c r="C24" s="59"/>
    </row>
    <row r="25" spans="1:3" ht="22.5">
      <c r="A25" s="65"/>
      <c r="B25" s="66"/>
      <c r="C25" s="67"/>
    </row>
    <row r="26" spans="1:3" ht="25.5" customHeight="1">
      <c r="A26" s="68" t="s">
        <v>9</v>
      </c>
      <c r="B26" s="82" t="s">
        <v>27</v>
      </c>
      <c r="C26" s="83"/>
    </row>
    <row r="27" spans="1:3" ht="25.5" customHeight="1">
      <c r="A27" s="68" t="s">
        <v>10</v>
      </c>
      <c r="B27" s="82" t="s">
        <v>84</v>
      </c>
      <c r="C27" s="83"/>
    </row>
    <row r="28" spans="1:3" ht="25.5" customHeight="1">
      <c r="A28" s="69" t="s">
        <v>11</v>
      </c>
      <c r="B28" s="82" t="s">
        <v>85</v>
      </c>
      <c r="C28" s="83"/>
    </row>
    <row r="29" spans="1:3" ht="25.5" customHeight="1">
      <c r="A29" s="68" t="s">
        <v>12</v>
      </c>
      <c r="B29" s="82" t="s">
        <v>28</v>
      </c>
      <c r="C29" s="83"/>
    </row>
    <row r="30" spans="1:3" ht="25.5" customHeight="1">
      <c r="A30" s="70" t="s">
        <v>13</v>
      </c>
      <c r="B30" s="84">
        <v>42383.416666666664</v>
      </c>
      <c r="C30" s="85"/>
    </row>
    <row r="31" spans="1:3" ht="18">
      <c r="A31" s="71"/>
      <c r="B31" s="72"/>
      <c r="C31" s="73"/>
    </row>
    <row r="32" spans="1:3" ht="18">
      <c r="A32" s="71"/>
      <c r="B32" s="72"/>
      <c r="C32" s="73"/>
    </row>
    <row r="33" spans="1:3" ht="18">
      <c r="A33" s="71"/>
      <c r="B33" s="72"/>
      <c r="C33" s="73"/>
    </row>
    <row r="34" spans="1:3" ht="18.75" thickBot="1">
      <c r="A34" s="74"/>
      <c r="B34" s="75"/>
      <c r="C34" s="76"/>
    </row>
  </sheetData>
  <sheetProtection password="EF9D" sheet="1"/>
  <mergeCells count="9">
    <mergeCell ref="B27:C27"/>
    <mergeCell ref="B28:C28"/>
    <mergeCell ref="B29:C29"/>
    <mergeCell ref="B30:C30"/>
    <mergeCell ref="A1:C1"/>
    <mergeCell ref="A2:C2"/>
    <mergeCell ref="A3:C3"/>
    <mergeCell ref="A19:C20"/>
    <mergeCell ref="B26:C26"/>
  </mergeCells>
  <printOptions horizontalCentered="1" verticalCentered="1"/>
  <pageMargins left="0.53" right="0.2362204724409449" top="0.4724409448818898" bottom="0.2755905511811024" header="0.31496062992125984" footer="0.15748031496062992"/>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P94"/>
  <sheetViews>
    <sheetView view="pageBreakPreview" zoomScaleSheetLayoutView="100" zoomScalePageLayoutView="0" workbookViewId="0" topLeftCell="A16">
      <selection activeCell="B31" sqref="B31:H34"/>
    </sheetView>
  </sheetViews>
  <sheetFormatPr defaultColWidth="9.125" defaultRowHeight="12.75"/>
  <cols>
    <col min="1" max="1" width="4.25390625" style="20" bestFit="1" customWidth="1"/>
    <col min="2" max="2" width="6.375" style="20" bestFit="1" customWidth="1"/>
    <col min="3" max="3" width="24.375" style="53" customWidth="1"/>
    <col min="4" max="4" width="30.00390625" style="53" customWidth="1"/>
    <col min="5" max="5" width="6.625" style="45" customWidth="1"/>
    <col min="6" max="6" width="10.125" style="20" bestFit="1" customWidth="1"/>
    <col min="7" max="7" width="9.375" style="20" customWidth="1"/>
    <col min="8" max="8" width="7.375" style="45" customWidth="1"/>
    <col min="9" max="16384" width="9.125" style="45" customWidth="1"/>
  </cols>
  <sheetData>
    <row r="1" spans="1:10" ht="32.25" customHeight="1">
      <c r="A1" s="99" t="s">
        <v>25</v>
      </c>
      <c r="B1" s="99"/>
      <c r="C1" s="99"/>
      <c r="D1" s="99"/>
      <c r="E1" s="99"/>
      <c r="F1" s="99"/>
      <c r="G1" s="99"/>
      <c r="H1" s="99"/>
      <c r="J1" s="20"/>
    </row>
    <row r="2" spans="1:8" ht="15.75" customHeight="1">
      <c r="A2" s="100" t="s">
        <v>27</v>
      </c>
      <c r="B2" s="100"/>
      <c r="C2" s="100"/>
      <c r="D2" s="100"/>
      <c r="E2" s="100"/>
      <c r="F2" s="100"/>
      <c r="G2" s="100"/>
      <c r="H2" s="100"/>
    </row>
    <row r="3" spans="1:9" ht="15.75" customHeight="1">
      <c r="A3" s="101" t="s">
        <v>28</v>
      </c>
      <c r="B3" s="101"/>
      <c r="C3" s="101"/>
      <c r="D3" s="101"/>
      <c r="E3" s="101"/>
      <c r="F3" s="101"/>
      <c r="G3" s="101"/>
      <c r="H3" s="101"/>
      <c r="I3" s="46"/>
    </row>
    <row r="4" spans="1:8" ht="12.75">
      <c r="A4" s="102" t="s">
        <v>29</v>
      </c>
      <c r="B4" s="102"/>
      <c r="C4" s="102"/>
      <c r="D4" s="47" t="s">
        <v>30</v>
      </c>
      <c r="E4" s="38"/>
      <c r="F4" s="103">
        <v>42383</v>
      </c>
      <c r="G4" s="103"/>
      <c r="H4" s="103"/>
    </row>
    <row r="5" spans="1:16" s="51" customFormat="1" ht="33.75" customHeight="1">
      <c r="A5" s="48" t="s">
        <v>0</v>
      </c>
      <c r="B5" s="49" t="s">
        <v>1</v>
      </c>
      <c r="C5" s="49" t="s">
        <v>3</v>
      </c>
      <c r="D5" s="49" t="s">
        <v>26</v>
      </c>
      <c r="E5" s="49" t="s">
        <v>8</v>
      </c>
      <c r="F5" s="50" t="s">
        <v>2</v>
      </c>
      <c r="G5" s="49" t="s">
        <v>4</v>
      </c>
      <c r="H5" s="49" t="s">
        <v>14</v>
      </c>
      <c r="L5" s="52"/>
      <c r="M5" s="52"/>
      <c r="N5" s="52"/>
      <c r="O5" s="52"/>
      <c r="P5" s="52"/>
    </row>
    <row r="6" spans="1:10" ht="19.5" customHeight="1">
      <c r="A6" s="7">
        <v>1</v>
      </c>
      <c r="B6" s="81">
        <v>107</v>
      </c>
      <c r="C6" s="8" t="s">
        <v>36</v>
      </c>
      <c r="D6" s="8" t="s">
        <v>35</v>
      </c>
      <c r="E6" s="9" t="s">
        <v>32</v>
      </c>
      <c r="F6" s="10">
        <v>37662</v>
      </c>
      <c r="G6" s="80">
        <v>903</v>
      </c>
      <c r="H6" s="11">
        <v>1</v>
      </c>
      <c r="J6" s="20"/>
    </row>
    <row r="7" spans="1:10" ht="19.5" customHeight="1">
      <c r="A7" s="7">
        <v>2</v>
      </c>
      <c r="B7" s="81">
        <v>96</v>
      </c>
      <c r="C7" s="8" t="s">
        <v>33</v>
      </c>
      <c r="D7" s="8" t="s">
        <v>31</v>
      </c>
      <c r="E7" s="9" t="s">
        <v>32</v>
      </c>
      <c r="F7" s="10">
        <v>37822</v>
      </c>
      <c r="G7" s="80">
        <v>937</v>
      </c>
      <c r="H7" s="11">
        <v>2</v>
      </c>
      <c r="J7" s="20"/>
    </row>
    <row r="8" spans="1:10" ht="19.5" customHeight="1">
      <c r="A8" s="7">
        <v>3</v>
      </c>
      <c r="B8" s="81">
        <v>105</v>
      </c>
      <c r="C8" s="8" t="s">
        <v>37</v>
      </c>
      <c r="D8" s="8" t="s">
        <v>35</v>
      </c>
      <c r="E8" s="9" t="s">
        <v>32</v>
      </c>
      <c r="F8" s="10">
        <v>37464</v>
      </c>
      <c r="G8" s="80">
        <v>949</v>
      </c>
      <c r="H8" s="11">
        <v>3</v>
      </c>
      <c r="J8" s="20"/>
    </row>
    <row r="9" spans="1:8" ht="19.5" customHeight="1">
      <c r="A9" s="7">
        <v>4</v>
      </c>
      <c r="B9" s="81">
        <v>95</v>
      </c>
      <c r="C9" s="8" t="s">
        <v>41</v>
      </c>
      <c r="D9" s="8" t="s">
        <v>31</v>
      </c>
      <c r="E9" s="9" t="s">
        <v>32</v>
      </c>
      <c r="F9" s="10">
        <v>37677</v>
      </c>
      <c r="G9" s="80">
        <v>1020</v>
      </c>
      <c r="H9" s="11">
        <v>4</v>
      </c>
    </row>
    <row r="10" spans="1:10" ht="32.25" customHeight="1">
      <c r="A10" s="99" t="s">
        <v>25</v>
      </c>
      <c r="B10" s="99"/>
      <c r="C10" s="99"/>
      <c r="D10" s="99"/>
      <c r="E10" s="99"/>
      <c r="F10" s="99"/>
      <c r="G10" s="99"/>
      <c r="H10" s="99"/>
      <c r="J10" s="20"/>
    </row>
    <row r="11" spans="1:8" ht="15.75" customHeight="1">
      <c r="A11" s="100" t="s">
        <v>27</v>
      </c>
      <c r="B11" s="100"/>
      <c r="C11" s="100"/>
      <c r="D11" s="100"/>
      <c r="E11" s="100"/>
      <c r="F11" s="100"/>
      <c r="G11" s="100"/>
      <c r="H11" s="100"/>
    </row>
    <row r="12" spans="1:9" ht="15.75" customHeight="1">
      <c r="A12" s="101" t="s">
        <v>28</v>
      </c>
      <c r="B12" s="101"/>
      <c r="C12" s="101"/>
      <c r="D12" s="101"/>
      <c r="E12" s="101"/>
      <c r="F12" s="101"/>
      <c r="G12" s="101"/>
      <c r="H12" s="101"/>
      <c r="I12" s="46"/>
    </row>
    <row r="13" spans="1:8" ht="12.75">
      <c r="A13" s="102" t="s">
        <v>46</v>
      </c>
      <c r="B13" s="102"/>
      <c r="C13" s="102"/>
      <c r="D13" s="47" t="s">
        <v>47</v>
      </c>
      <c r="E13" s="38"/>
      <c r="F13" s="103">
        <v>42383</v>
      </c>
      <c r="G13" s="103"/>
      <c r="H13" s="103"/>
    </row>
    <row r="14" spans="1:16" s="51" customFormat="1" ht="33.75" customHeight="1">
      <c r="A14" s="48" t="s">
        <v>0</v>
      </c>
      <c r="B14" s="49" t="s">
        <v>1</v>
      </c>
      <c r="C14" s="49" t="s">
        <v>3</v>
      </c>
      <c r="D14" s="49" t="s">
        <v>26</v>
      </c>
      <c r="E14" s="49" t="s">
        <v>8</v>
      </c>
      <c r="F14" s="50" t="s">
        <v>2</v>
      </c>
      <c r="G14" s="49" t="s">
        <v>4</v>
      </c>
      <c r="H14" s="49" t="s">
        <v>14</v>
      </c>
      <c r="L14" s="52"/>
      <c r="M14" s="52"/>
      <c r="N14" s="52"/>
      <c r="O14" s="52"/>
      <c r="P14" s="52"/>
    </row>
    <row r="15" spans="1:8" ht="19.5" customHeight="1">
      <c r="A15" s="7">
        <v>1</v>
      </c>
      <c r="B15" s="81">
        <v>85</v>
      </c>
      <c r="C15" s="8" t="s">
        <v>48</v>
      </c>
      <c r="D15" s="8" t="s">
        <v>49</v>
      </c>
      <c r="E15" s="9" t="s">
        <v>32</v>
      </c>
      <c r="F15" s="10">
        <v>37257</v>
      </c>
      <c r="G15" s="80">
        <v>1255</v>
      </c>
      <c r="H15" s="11">
        <v>1</v>
      </c>
    </row>
    <row r="16" spans="1:8" ht="19.5" customHeight="1">
      <c r="A16" s="7">
        <v>2</v>
      </c>
      <c r="B16" s="81">
        <v>89</v>
      </c>
      <c r="C16" s="8" t="s">
        <v>50</v>
      </c>
      <c r="D16" s="8" t="s">
        <v>31</v>
      </c>
      <c r="E16" s="9" t="s">
        <v>32</v>
      </c>
      <c r="F16" s="10">
        <v>37259</v>
      </c>
      <c r="G16" s="80">
        <v>1305</v>
      </c>
      <c r="H16" s="11">
        <v>2</v>
      </c>
    </row>
    <row r="17" spans="1:8" ht="19.5" customHeight="1">
      <c r="A17" s="7">
        <v>3</v>
      </c>
      <c r="B17" s="81">
        <v>84</v>
      </c>
      <c r="C17" s="8" t="s">
        <v>51</v>
      </c>
      <c r="D17" s="8" t="s">
        <v>49</v>
      </c>
      <c r="E17" s="9" t="s">
        <v>32</v>
      </c>
      <c r="F17" s="10">
        <v>37257</v>
      </c>
      <c r="G17" s="80">
        <v>1309</v>
      </c>
      <c r="H17" s="11">
        <v>3</v>
      </c>
    </row>
    <row r="18" spans="1:8" ht="19.5" customHeight="1">
      <c r="A18" s="7">
        <v>4</v>
      </c>
      <c r="B18" s="81">
        <v>83</v>
      </c>
      <c r="C18" s="8" t="s">
        <v>52</v>
      </c>
      <c r="D18" s="8" t="s">
        <v>49</v>
      </c>
      <c r="E18" s="9" t="s">
        <v>32</v>
      </c>
      <c r="F18" s="10">
        <v>37257</v>
      </c>
      <c r="G18" s="80">
        <v>1311</v>
      </c>
      <c r="H18" s="11">
        <v>4</v>
      </c>
    </row>
    <row r="19" spans="1:10" ht="32.25" customHeight="1">
      <c r="A19" s="99" t="s">
        <v>25</v>
      </c>
      <c r="B19" s="99"/>
      <c r="C19" s="99"/>
      <c r="D19" s="99"/>
      <c r="E19" s="99"/>
      <c r="F19" s="99"/>
      <c r="G19" s="99"/>
      <c r="H19" s="99"/>
      <c r="J19" s="20"/>
    </row>
    <row r="20" spans="1:8" ht="15.75" customHeight="1">
      <c r="A20" s="100" t="s">
        <v>27</v>
      </c>
      <c r="B20" s="100"/>
      <c r="C20" s="100"/>
      <c r="D20" s="100"/>
      <c r="E20" s="100"/>
      <c r="F20" s="100"/>
      <c r="G20" s="100"/>
      <c r="H20" s="100"/>
    </row>
    <row r="21" spans="1:9" ht="15.75" customHeight="1">
      <c r="A21" s="101" t="s">
        <v>28</v>
      </c>
      <c r="B21" s="101"/>
      <c r="C21" s="101"/>
      <c r="D21" s="101"/>
      <c r="E21" s="101"/>
      <c r="F21" s="101"/>
      <c r="G21" s="101"/>
      <c r="H21" s="101"/>
      <c r="I21" s="46"/>
    </row>
    <row r="22" spans="1:8" ht="12.75">
      <c r="A22" s="102" t="s">
        <v>53</v>
      </c>
      <c r="B22" s="102"/>
      <c r="C22" s="102"/>
      <c r="D22" s="47" t="s">
        <v>47</v>
      </c>
      <c r="E22" s="38"/>
      <c r="F22" s="103">
        <v>42383</v>
      </c>
      <c r="G22" s="103"/>
      <c r="H22" s="103"/>
    </row>
    <row r="23" spans="1:8" ht="19.5" customHeight="1">
      <c r="A23" s="7">
        <v>1</v>
      </c>
      <c r="B23" s="81">
        <v>200</v>
      </c>
      <c r="C23" s="8" t="s">
        <v>55</v>
      </c>
      <c r="D23" s="8" t="s">
        <v>56</v>
      </c>
      <c r="E23" s="9" t="s">
        <v>32</v>
      </c>
      <c r="F23" s="10">
        <v>35864</v>
      </c>
      <c r="G23" s="80">
        <v>1521</v>
      </c>
      <c r="H23" s="11">
        <v>1</v>
      </c>
    </row>
    <row r="24" spans="1:8" ht="19.5" customHeight="1">
      <c r="A24" s="7">
        <v>2</v>
      </c>
      <c r="B24" s="81">
        <v>160</v>
      </c>
      <c r="C24" s="8" t="s">
        <v>57</v>
      </c>
      <c r="D24" s="8" t="s">
        <v>58</v>
      </c>
      <c r="E24" s="9" t="s">
        <v>59</v>
      </c>
      <c r="F24" s="10">
        <v>36882</v>
      </c>
      <c r="G24" s="80">
        <v>1625</v>
      </c>
      <c r="H24" s="11">
        <v>2</v>
      </c>
    </row>
    <row r="25" spans="1:8" ht="19.5" customHeight="1">
      <c r="A25" s="7">
        <v>3</v>
      </c>
      <c r="B25" s="81">
        <v>159</v>
      </c>
      <c r="C25" s="8" t="s">
        <v>60</v>
      </c>
      <c r="D25" s="8" t="s">
        <v>58</v>
      </c>
      <c r="E25" s="9" t="s">
        <v>59</v>
      </c>
      <c r="F25" s="10">
        <v>37115</v>
      </c>
      <c r="G25" s="80">
        <v>1630</v>
      </c>
      <c r="H25" s="11">
        <v>3</v>
      </c>
    </row>
    <row r="26" spans="1:8" ht="19.5" customHeight="1">
      <c r="A26" s="7">
        <v>4</v>
      </c>
      <c r="B26" s="81">
        <v>135</v>
      </c>
      <c r="C26" s="8" t="s">
        <v>61</v>
      </c>
      <c r="D26" s="8" t="s">
        <v>56</v>
      </c>
      <c r="E26" s="9" t="s">
        <v>32</v>
      </c>
      <c r="F26" s="10">
        <v>36610</v>
      </c>
      <c r="G26" s="80">
        <v>1851</v>
      </c>
      <c r="H26" s="11">
        <v>4</v>
      </c>
    </row>
    <row r="27" spans="1:10" ht="32.25" customHeight="1">
      <c r="A27" s="99" t="s">
        <v>25</v>
      </c>
      <c r="B27" s="99"/>
      <c r="C27" s="99"/>
      <c r="D27" s="99"/>
      <c r="E27" s="99"/>
      <c r="F27" s="99"/>
      <c r="G27" s="99"/>
      <c r="H27" s="99"/>
      <c r="J27" s="20"/>
    </row>
    <row r="28" spans="1:8" ht="15.75" customHeight="1">
      <c r="A28" s="100" t="s">
        <v>27</v>
      </c>
      <c r="B28" s="100"/>
      <c r="C28" s="100"/>
      <c r="D28" s="100"/>
      <c r="E28" s="100"/>
      <c r="F28" s="100"/>
      <c r="G28" s="100"/>
      <c r="H28" s="100"/>
    </row>
    <row r="29" spans="1:9" ht="15.75" customHeight="1">
      <c r="A29" s="101" t="s">
        <v>28</v>
      </c>
      <c r="B29" s="101"/>
      <c r="C29" s="101"/>
      <c r="D29" s="101"/>
      <c r="E29" s="101"/>
      <c r="F29" s="101"/>
      <c r="G29" s="101"/>
      <c r="H29" s="101"/>
      <c r="I29" s="46"/>
    </row>
    <row r="30" spans="1:8" ht="12.75">
      <c r="A30" s="102" t="s">
        <v>62</v>
      </c>
      <c r="B30" s="102"/>
      <c r="C30" s="102"/>
      <c r="D30" s="47" t="s">
        <v>54</v>
      </c>
      <c r="E30" s="38"/>
      <c r="F30" s="103">
        <v>42383</v>
      </c>
      <c r="G30" s="103"/>
      <c r="H30" s="103"/>
    </row>
    <row r="31" spans="1:8" ht="19.5" customHeight="1">
      <c r="A31" s="7">
        <v>1</v>
      </c>
      <c r="B31" s="81">
        <v>158</v>
      </c>
      <c r="C31" s="8" t="s">
        <v>86</v>
      </c>
      <c r="D31" s="8" t="s">
        <v>81</v>
      </c>
      <c r="E31" s="9" t="s">
        <v>32</v>
      </c>
      <c r="F31" s="10">
        <v>35812</v>
      </c>
      <c r="G31" s="80">
        <v>2137</v>
      </c>
      <c r="H31" s="11">
        <v>1</v>
      </c>
    </row>
    <row r="32" spans="1:8" ht="19.5" customHeight="1">
      <c r="A32" s="7">
        <v>2</v>
      </c>
      <c r="B32" s="81">
        <v>155</v>
      </c>
      <c r="C32" s="8" t="s">
        <v>88</v>
      </c>
      <c r="D32" s="8" t="s">
        <v>81</v>
      </c>
      <c r="E32" s="9" t="s">
        <v>32</v>
      </c>
      <c r="F32" s="10">
        <v>36078</v>
      </c>
      <c r="G32" s="80">
        <v>2141</v>
      </c>
      <c r="H32" s="11">
        <v>2</v>
      </c>
    </row>
    <row r="33" spans="1:8" ht="19.5" customHeight="1">
      <c r="A33" s="7">
        <v>3</v>
      </c>
      <c r="B33" s="81">
        <v>157</v>
      </c>
      <c r="C33" s="8" t="s">
        <v>87</v>
      </c>
      <c r="D33" s="8" t="s">
        <v>81</v>
      </c>
      <c r="E33" s="9" t="s">
        <v>32</v>
      </c>
      <c r="F33" s="10">
        <v>36429</v>
      </c>
      <c r="G33" s="80">
        <v>2225</v>
      </c>
      <c r="H33" s="11">
        <v>3</v>
      </c>
    </row>
    <row r="34" spans="1:8" ht="19.5" customHeight="1">
      <c r="A34" s="7">
        <v>4</v>
      </c>
      <c r="B34" s="81">
        <v>98</v>
      </c>
      <c r="C34" s="8" t="s">
        <v>97</v>
      </c>
      <c r="D34" s="8" t="s">
        <v>95</v>
      </c>
      <c r="E34" s="9" t="s">
        <v>32</v>
      </c>
      <c r="F34" s="10">
        <v>36526</v>
      </c>
      <c r="G34" s="80">
        <v>2309</v>
      </c>
      <c r="H34" s="11">
        <v>4</v>
      </c>
    </row>
    <row r="35" spans="1:8" ht="19.5" customHeight="1">
      <c r="A35" s="7">
        <f>IF(B35&lt;&gt;"",#REF!+1,"")</f>
      </c>
      <c r="B35" s="81"/>
      <c r="C35" s="8">
        <f>IF(ISERROR(VLOOKUP(B35,#REF!,2,0)),"",VLOOKUP(B35,#REF!,2,0))</f>
      </c>
      <c r="D35" s="8">
        <f>IF(ISERROR(VLOOKUP(B35,#REF!,3,0)),"",VLOOKUP(B35,#REF!,3,0))</f>
      </c>
      <c r="E35" s="9">
        <f>IF(ISERROR(VLOOKUP(B35,#REF!,4,0)),"",VLOOKUP(B35,#REF!,4,0))</f>
      </c>
      <c r="F35" s="10">
        <f>IF(ISERROR(VLOOKUP($B35,#REF!,5,0)),"",VLOOKUP($B35,#REF!,5,0))</f>
      </c>
      <c r="G35" s="80"/>
      <c r="H35" s="11">
        <f>IF(OR(G35="DQ",G35="DNF",G35="DNS"),"-",IF(B35&lt;&gt;"",IF(E35="F",#REF!,#REF!+1),""))</f>
      </c>
    </row>
    <row r="36" spans="1:8" ht="19.5" customHeight="1">
      <c r="A36" s="7">
        <f aca="true" t="shared" si="0" ref="A36:A70">IF(B36&lt;&gt;"",A35+1,"")</f>
      </c>
      <c r="B36" s="81"/>
      <c r="C36" s="8">
        <f>IF(ISERROR(VLOOKUP(B36,#REF!,2,0)),"",VLOOKUP(B36,#REF!,2,0))</f>
      </c>
      <c r="D36" s="8">
        <f>IF(ISERROR(VLOOKUP(B36,#REF!,3,0)),"",VLOOKUP(B36,#REF!,3,0))</f>
      </c>
      <c r="E36" s="9">
        <f>IF(ISERROR(VLOOKUP(B36,#REF!,4,0)),"",VLOOKUP(B36,#REF!,4,0))</f>
      </c>
      <c r="F36" s="10">
        <f>IF(ISERROR(VLOOKUP($B36,#REF!,5,0)),"",VLOOKUP($B36,#REF!,5,0))</f>
      </c>
      <c r="G36" s="80"/>
      <c r="H36" s="11">
        <f aca="true" t="shared" si="1" ref="H36:H70">IF(OR(G36="DQ",G36="DNF",G36="DNS"),"-",IF(B36&lt;&gt;"",IF(E36="F",H35,H35+1),""))</f>
      </c>
    </row>
    <row r="37" spans="1:8" ht="19.5" customHeight="1">
      <c r="A37" s="7">
        <f t="shared" si="0"/>
      </c>
      <c r="B37" s="81"/>
      <c r="C37" s="8">
        <f>IF(ISERROR(VLOOKUP(B37,#REF!,2,0)),"",VLOOKUP(B37,#REF!,2,0))</f>
      </c>
      <c r="D37" s="8">
        <f>IF(ISERROR(VLOOKUP(B37,#REF!,3,0)),"",VLOOKUP(B37,#REF!,3,0))</f>
      </c>
      <c r="E37" s="9">
        <f>IF(ISERROR(VLOOKUP(B37,#REF!,4,0)),"",VLOOKUP(B37,#REF!,4,0))</f>
      </c>
      <c r="F37" s="10">
        <f>IF(ISERROR(VLOOKUP($B37,#REF!,5,0)),"",VLOOKUP($B37,#REF!,5,0))</f>
      </c>
      <c r="G37" s="80"/>
      <c r="H37" s="11">
        <f t="shared" si="1"/>
      </c>
    </row>
    <row r="38" spans="1:8" ht="19.5" customHeight="1">
      <c r="A38" s="7">
        <f t="shared" si="0"/>
      </c>
      <c r="B38" s="81"/>
      <c r="C38" s="8">
        <f>IF(ISERROR(VLOOKUP(B38,#REF!,2,0)),"",VLOOKUP(B38,#REF!,2,0))</f>
      </c>
      <c r="D38" s="8">
        <f>IF(ISERROR(VLOOKUP(B38,#REF!,3,0)),"",VLOOKUP(B38,#REF!,3,0))</f>
      </c>
      <c r="E38" s="9">
        <f>IF(ISERROR(VLOOKUP(B38,#REF!,4,0)),"",VLOOKUP(B38,#REF!,4,0))</f>
      </c>
      <c r="F38" s="10">
        <f>IF(ISERROR(VLOOKUP($B38,#REF!,5,0)),"",VLOOKUP($B38,#REF!,5,0))</f>
      </c>
      <c r="G38" s="80"/>
      <c r="H38" s="11">
        <f t="shared" si="1"/>
      </c>
    </row>
    <row r="39" spans="1:8" ht="19.5" customHeight="1">
      <c r="A39" s="7">
        <f t="shared" si="0"/>
      </c>
      <c r="B39" s="81"/>
      <c r="C39" s="8">
        <f>IF(ISERROR(VLOOKUP(B39,#REF!,2,0)),"",VLOOKUP(B39,#REF!,2,0))</f>
      </c>
      <c r="D39" s="8">
        <f>IF(ISERROR(VLOOKUP(B39,#REF!,3,0)),"",VLOOKUP(B39,#REF!,3,0))</f>
      </c>
      <c r="E39" s="9">
        <f>IF(ISERROR(VLOOKUP(B39,#REF!,4,0)),"",VLOOKUP(B39,#REF!,4,0))</f>
      </c>
      <c r="F39" s="10">
        <f>IF(ISERROR(VLOOKUP($B39,#REF!,5,0)),"",VLOOKUP($B39,#REF!,5,0))</f>
      </c>
      <c r="G39" s="80"/>
      <c r="H39" s="11">
        <f t="shared" si="1"/>
      </c>
    </row>
    <row r="40" spans="1:8" ht="19.5" customHeight="1">
      <c r="A40" s="7">
        <f t="shared" si="0"/>
      </c>
      <c r="B40" s="81"/>
      <c r="C40" s="8">
        <f>IF(ISERROR(VLOOKUP(B40,#REF!,2,0)),"",VLOOKUP(B40,#REF!,2,0))</f>
      </c>
      <c r="D40" s="8">
        <f>IF(ISERROR(VLOOKUP(B40,#REF!,3,0)),"",VLOOKUP(B40,#REF!,3,0))</f>
      </c>
      <c r="E40" s="9">
        <f>IF(ISERROR(VLOOKUP(B40,#REF!,4,0)),"",VLOOKUP(B40,#REF!,4,0))</f>
      </c>
      <c r="F40" s="10">
        <f>IF(ISERROR(VLOOKUP($B40,#REF!,5,0)),"",VLOOKUP($B40,#REF!,5,0))</f>
      </c>
      <c r="G40" s="80"/>
      <c r="H40" s="11">
        <f t="shared" si="1"/>
      </c>
    </row>
    <row r="41" spans="1:8" ht="19.5" customHeight="1">
      <c r="A41" s="7">
        <f t="shared" si="0"/>
      </c>
      <c r="B41" s="81"/>
      <c r="C41" s="8">
        <f>IF(ISERROR(VLOOKUP(B41,#REF!,2,0)),"",VLOOKUP(B41,#REF!,2,0))</f>
      </c>
      <c r="D41" s="8">
        <f>IF(ISERROR(VLOOKUP(B41,#REF!,3,0)),"",VLOOKUP(B41,#REF!,3,0))</f>
      </c>
      <c r="E41" s="9">
        <f>IF(ISERROR(VLOOKUP(B41,#REF!,4,0)),"",VLOOKUP(B41,#REF!,4,0))</f>
      </c>
      <c r="F41" s="10">
        <f>IF(ISERROR(VLOOKUP($B41,#REF!,5,0)),"",VLOOKUP($B41,#REF!,5,0))</f>
      </c>
      <c r="G41" s="80"/>
      <c r="H41" s="11">
        <f t="shared" si="1"/>
      </c>
    </row>
    <row r="42" spans="1:8" ht="19.5" customHeight="1">
      <c r="A42" s="7">
        <f t="shared" si="0"/>
      </c>
      <c r="B42" s="81"/>
      <c r="C42" s="8">
        <f>IF(ISERROR(VLOOKUP(B42,#REF!,2,0)),"",VLOOKUP(B42,#REF!,2,0))</f>
      </c>
      <c r="D42" s="8">
        <f>IF(ISERROR(VLOOKUP(B42,#REF!,3,0)),"",VLOOKUP(B42,#REF!,3,0))</f>
      </c>
      <c r="E42" s="9">
        <f>IF(ISERROR(VLOOKUP(B42,#REF!,4,0)),"",VLOOKUP(B42,#REF!,4,0))</f>
      </c>
      <c r="F42" s="10">
        <f>IF(ISERROR(VLOOKUP($B42,#REF!,5,0)),"",VLOOKUP($B42,#REF!,5,0))</f>
      </c>
      <c r="G42" s="80"/>
      <c r="H42" s="11">
        <f t="shared" si="1"/>
      </c>
    </row>
    <row r="43" spans="1:8" ht="19.5" customHeight="1">
      <c r="A43" s="7">
        <f t="shared" si="0"/>
      </c>
      <c r="B43" s="81"/>
      <c r="C43" s="8">
        <f>IF(ISERROR(VLOOKUP(B43,#REF!,2,0)),"",VLOOKUP(B43,#REF!,2,0))</f>
      </c>
      <c r="D43" s="8">
        <f>IF(ISERROR(VLOOKUP(B43,#REF!,3,0)),"",VLOOKUP(B43,#REF!,3,0))</f>
      </c>
      <c r="E43" s="9">
        <f>IF(ISERROR(VLOOKUP(B43,#REF!,4,0)),"",VLOOKUP(B43,#REF!,4,0))</f>
      </c>
      <c r="F43" s="10">
        <f>IF(ISERROR(VLOOKUP($B43,#REF!,5,0)),"",VLOOKUP($B43,#REF!,5,0))</f>
      </c>
      <c r="G43" s="80"/>
      <c r="H43" s="11">
        <f t="shared" si="1"/>
      </c>
    </row>
    <row r="44" spans="1:8" ht="19.5" customHeight="1">
      <c r="A44" s="7">
        <f t="shared" si="0"/>
      </c>
      <c r="B44" s="81"/>
      <c r="C44" s="8">
        <f>IF(ISERROR(VLOOKUP(B44,#REF!,2,0)),"",VLOOKUP(B44,#REF!,2,0))</f>
      </c>
      <c r="D44" s="8">
        <f>IF(ISERROR(VLOOKUP(B44,#REF!,3,0)),"",VLOOKUP(B44,#REF!,3,0))</f>
      </c>
      <c r="E44" s="9">
        <f>IF(ISERROR(VLOOKUP(B44,#REF!,4,0)),"",VLOOKUP(B44,#REF!,4,0))</f>
      </c>
      <c r="F44" s="10">
        <f>IF(ISERROR(VLOOKUP($B44,#REF!,5,0)),"",VLOOKUP($B44,#REF!,5,0))</f>
      </c>
      <c r="G44" s="80"/>
      <c r="H44" s="11">
        <f t="shared" si="1"/>
      </c>
    </row>
    <row r="45" spans="1:8" ht="19.5" customHeight="1">
      <c r="A45" s="7">
        <f t="shared" si="0"/>
      </c>
      <c r="B45" s="81"/>
      <c r="C45" s="8">
        <f>IF(ISERROR(VLOOKUP(B45,#REF!,2,0)),"",VLOOKUP(B45,#REF!,2,0))</f>
      </c>
      <c r="D45" s="8">
        <f>IF(ISERROR(VLOOKUP(B45,#REF!,3,0)),"",VLOOKUP(B45,#REF!,3,0))</f>
      </c>
      <c r="E45" s="9">
        <f>IF(ISERROR(VLOOKUP(B45,#REF!,4,0)),"",VLOOKUP(B45,#REF!,4,0))</f>
      </c>
      <c r="F45" s="10">
        <f>IF(ISERROR(VLOOKUP($B45,#REF!,5,0)),"",VLOOKUP($B45,#REF!,5,0))</f>
      </c>
      <c r="G45" s="80"/>
      <c r="H45" s="11">
        <f t="shared" si="1"/>
      </c>
    </row>
    <row r="46" spans="1:8" ht="19.5" customHeight="1">
      <c r="A46" s="7">
        <f t="shared" si="0"/>
      </c>
      <c r="B46" s="81"/>
      <c r="C46" s="8">
        <f>IF(ISERROR(VLOOKUP(B46,#REF!,2,0)),"",VLOOKUP(B46,#REF!,2,0))</f>
      </c>
      <c r="D46" s="8">
        <f>IF(ISERROR(VLOOKUP(B46,#REF!,3,0)),"",VLOOKUP(B46,#REF!,3,0))</f>
      </c>
      <c r="E46" s="9">
        <f>IF(ISERROR(VLOOKUP(B46,#REF!,4,0)),"",VLOOKUP(B46,#REF!,4,0))</f>
      </c>
      <c r="F46" s="10">
        <f>IF(ISERROR(VLOOKUP($B46,#REF!,5,0)),"",VLOOKUP($B46,#REF!,5,0))</f>
      </c>
      <c r="G46" s="80"/>
      <c r="H46" s="11">
        <f t="shared" si="1"/>
      </c>
    </row>
    <row r="47" spans="1:8" ht="19.5" customHeight="1">
      <c r="A47" s="7">
        <f t="shared" si="0"/>
      </c>
      <c r="B47" s="81"/>
      <c r="C47" s="8">
        <f>IF(ISERROR(VLOOKUP(B47,#REF!,2,0)),"",VLOOKUP(B47,#REF!,2,0))</f>
      </c>
      <c r="D47" s="8">
        <f>IF(ISERROR(VLOOKUP(B47,#REF!,3,0)),"",VLOOKUP(B47,#REF!,3,0))</f>
      </c>
      <c r="E47" s="9">
        <f>IF(ISERROR(VLOOKUP(B47,#REF!,4,0)),"",VLOOKUP(B47,#REF!,4,0))</f>
      </c>
      <c r="F47" s="10">
        <f>IF(ISERROR(VLOOKUP($B47,#REF!,5,0)),"",VLOOKUP($B47,#REF!,5,0))</f>
      </c>
      <c r="G47" s="80"/>
      <c r="H47" s="11">
        <f t="shared" si="1"/>
      </c>
    </row>
    <row r="48" spans="1:8" ht="19.5" customHeight="1">
      <c r="A48" s="7">
        <f t="shared" si="0"/>
      </c>
      <c r="B48" s="81"/>
      <c r="C48" s="8">
        <f>IF(ISERROR(VLOOKUP(B48,#REF!,2,0)),"",VLOOKUP(B48,#REF!,2,0))</f>
      </c>
      <c r="D48" s="8">
        <f>IF(ISERROR(VLOOKUP(B48,#REF!,3,0)),"",VLOOKUP(B48,#REF!,3,0))</f>
      </c>
      <c r="E48" s="9">
        <f>IF(ISERROR(VLOOKUP(B48,#REF!,4,0)),"",VLOOKUP(B48,#REF!,4,0))</f>
      </c>
      <c r="F48" s="10">
        <f>IF(ISERROR(VLOOKUP($B48,#REF!,5,0)),"",VLOOKUP($B48,#REF!,5,0))</f>
      </c>
      <c r="G48" s="80"/>
      <c r="H48" s="11">
        <f t="shared" si="1"/>
      </c>
    </row>
    <row r="49" spans="1:8" ht="19.5" customHeight="1">
      <c r="A49" s="7">
        <f t="shared" si="0"/>
      </c>
      <c r="B49" s="81"/>
      <c r="C49" s="8">
        <f>IF(ISERROR(VLOOKUP(B49,#REF!,2,0)),"",VLOOKUP(B49,#REF!,2,0))</f>
      </c>
      <c r="D49" s="8">
        <f>IF(ISERROR(VLOOKUP(B49,#REF!,3,0)),"",VLOOKUP(B49,#REF!,3,0))</f>
      </c>
      <c r="E49" s="9">
        <f>IF(ISERROR(VLOOKUP(B49,#REF!,4,0)),"",VLOOKUP(B49,#REF!,4,0))</f>
      </c>
      <c r="F49" s="10">
        <f>IF(ISERROR(VLOOKUP($B49,#REF!,5,0)),"",VLOOKUP($B49,#REF!,5,0))</f>
      </c>
      <c r="G49" s="80"/>
      <c r="H49" s="11">
        <f t="shared" si="1"/>
      </c>
    </row>
    <row r="50" spans="1:8" ht="19.5" customHeight="1">
      <c r="A50" s="7">
        <f t="shared" si="0"/>
      </c>
      <c r="B50" s="81"/>
      <c r="C50" s="8">
        <f>IF(ISERROR(VLOOKUP(B50,#REF!,2,0)),"",VLOOKUP(B50,#REF!,2,0))</f>
      </c>
      <c r="D50" s="8">
        <f>IF(ISERROR(VLOOKUP(B50,#REF!,3,0)),"",VLOOKUP(B50,#REF!,3,0))</f>
      </c>
      <c r="E50" s="9">
        <f>IF(ISERROR(VLOOKUP(B50,#REF!,4,0)),"",VLOOKUP(B50,#REF!,4,0))</f>
      </c>
      <c r="F50" s="10">
        <f>IF(ISERROR(VLOOKUP($B50,#REF!,5,0)),"",VLOOKUP($B50,#REF!,5,0))</f>
      </c>
      <c r="G50" s="80"/>
      <c r="H50" s="11">
        <f t="shared" si="1"/>
      </c>
    </row>
    <row r="51" spans="1:8" ht="19.5" customHeight="1">
      <c r="A51" s="7">
        <f t="shared" si="0"/>
      </c>
      <c r="B51" s="81"/>
      <c r="C51" s="8">
        <f>IF(ISERROR(VLOOKUP(B51,#REF!,2,0)),"",VLOOKUP(B51,#REF!,2,0))</f>
      </c>
      <c r="D51" s="8">
        <f>IF(ISERROR(VLOOKUP(B51,#REF!,3,0)),"",VLOOKUP(B51,#REF!,3,0))</f>
      </c>
      <c r="E51" s="9">
        <f>IF(ISERROR(VLOOKUP(B51,#REF!,4,0)),"",VLOOKUP(B51,#REF!,4,0))</f>
      </c>
      <c r="F51" s="10">
        <f>IF(ISERROR(VLOOKUP($B51,#REF!,5,0)),"",VLOOKUP($B51,#REF!,5,0))</f>
      </c>
      <c r="G51" s="80"/>
      <c r="H51" s="11">
        <f t="shared" si="1"/>
      </c>
    </row>
    <row r="52" spans="1:8" ht="19.5" customHeight="1">
      <c r="A52" s="7">
        <f t="shared" si="0"/>
      </c>
      <c r="B52" s="81"/>
      <c r="C52" s="8">
        <f>IF(ISERROR(VLOOKUP(B52,#REF!,2,0)),"",VLOOKUP(B52,#REF!,2,0))</f>
      </c>
      <c r="D52" s="8">
        <f>IF(ISERROR(VLOOKUP(B52,#REF!,3,0)),"",VLOOKUP(B52,#REF!,3,0))</f>
      </c>
      <c r="E52" s="9">
        <f>IF(ISERROR(VLOOKUP(B52,#REF!,4,0)),"",VLOOKUP(B52,#REF!,4,0))</f>
      </c>
      <c r="F52" s="10">
        <f>IF(ISERROR(VLOOKUP($B52,#REF!,5,0)),"",VLOOKUP($B52,#REF!,5,0))</f>
      </c>
      <c r="G52" s="80"/>
      <c r="H52" s="11">
        <f t="shared" si="1"/>
      </c>
    </row>
    <row r="53" spans="1:8" ht="19.5" customHeight="1">
      <c r="A53" s="7">
        <f t="shared" si="0"/>
      </c>
      <c r="B53" s="81"/>
      <c r="C53" s="8">
        <f>IF(ISERROR(VLOOKUP(B53,#REF!,2,0)),"",VLOOKUP(B53,#REF!,2,0))</f>
      </c>
      <c r="D53" s="8">
        <f>IF(ISERROR(VLOOKUP(B53,#REF!,3,0)),"",VLOOKUP(B53,#REF!,3,0))</f>
      </c>
      <c r="E53" s="9">
        <f>IF(ISERROR(VLOOKUP(B53,#REF!,4,0)),"",VLOOKUP(B53,#REF!,4,0))</f>
      </c>
      <c r="F53" s="10">
        <f>IF(ISERROR(VLOOKUP($B53,#REF!,5,0)),"",VLOOKUP($B53,#REF!,5,0))</f>
      </c>
      <c r="G53" s="80"/>
      <c r="H53" s="11">
        <f t="shared" si="1"/>
      </c>
    </row>
    <row r="54" spans="1:8" ht="19.5" customHeight="1">
      <c r="A54" s="7">
        <f t="shared" si="0"/>
      </c>
      <c r="B54" s="81"/>
      <c r="C54" s="8">
        <f>IF(ISERROR(VLOOKUP(B54,#REF!,2,0)),"",VLOOKUP(B54,#REF!,2,0))</f>
      </c>
      <c r="D54" s="8">
        <f>IF(ISERROR(VLOOKUP(B54,#REF!,3,0)),"",VLOOKUP(B54,#REF!,3,0))</f>
      </c>
      <c r="E54" s="9">
        <f>IF(ISERROR(VLOOKUP(B54,#REF!,4,0)),"",VLOOKUP(B54,#REF!,4,0))</f>
      </c>
      <c r="F54" s="10">
        <f>IF(ISERROR(VLOOKUP($B54,#REF!,5,0)),"",VLOOKUP($B54,#REF!,5,0))</f>
      </c>
      <c r="G54" s="80"/>
      <c r="H54" s="11">
        <f t="shared" si="1"/>
      </c>
    </row>
    <row r="55" spans="1:8" ht="19.5" customHeight="1">
      <c r="A55" s="7">
        <f t="shared" si="0"/>
      </c>
      <c r="B55" s="81"/>
      <c r="C55" s="8">
        <f>IF(ISERROR(VLOOKUP(B55,#REF!,2,0)),"",VLOOKUP(B55,#REF!,2,0))</f>
      </c>
      <c r="D55" s="8">
        <f>IF(ISERROR(VLOOKUP(B55,#REF!,3,0)),"",VLOOKUP(B55,#REF!,3,0))</f>
      </c>
      <c r="E55" s="9">
        <f>IF(ISERROR(VLOOKUP(B55,#REF!,4,0)),"",VLOOKUP(B55,#REF!,4,0))</f>
      </c>
      <c r="F55" s="10">
        <f>IF(ISERROR(VLOOKUP($B55,#REF!,5,0)),"",VLOOKUP($B55,#REF!,5,0))</f>
      </c>
      <c r="G55" s="80"/>
      <c r="H55" s="11">
        <f t="shared" si="1"/>
      </c>
    </row>
    <row r="56" spans="1:8" ht="19.5" customHeight="1">
      <c r="A56" s="7">
        <f t="shared" si="0"/>
      </c>
      <c r="B56" s="81"/>
      <c r="C56" s="8">
        <f>IF(ISERROR(VLOOKUP(B56,#REF!,2,0)),"",VLOOKUP(B56,#REF!,2,0))</f>
      </c>
      <c r="D56" s="8">
        <f>IF(ISERROR(VLOOKUP(B56,#REF!,3,0)),"",VLOOKUP(B56,#REF!,3,0))</f>
      </c>
      <c r="E56" s="9">
        <f>IF(ISERROR(VLOOKUP(B56,#REF!,4,0)),"",VLOOKUP(B56,#REF!,4,0))</f>
      </c>
      <c r="F56" s="10">
        <f>IF(ISERROR(VLOOKUP($B56,#REF!,5,0)),"",VLOOKUP($B56,#REF!,5,0))</f>
      </c>
      <c r="G56" s="80"/>
      <c r="H56" s="11">
        <f t="shared" si="1"/>
      </c>
    </row>
    <row r="57" spans="1:8" ht="19.5" customHeight="1">
      <c r="A57" s="7">
        <f t="shared" si="0"/>
      </c>
      <c r="B57" s="81"/>
      <c r="C57" s="8">
        <f>IF(ISERROR(VLOOKUP(B57,#REF!,2,0)),"",VLOOKUP(B57,#REF!,2,0))</f>
      </c>
      <c r="D57" s="8">
        <f>IF(ISERROR(VLOOKUP(B57,#REF!,3,0)),"",VLOOKUP(B57,#REF!,3,0))</f>
      </c>
      <c r="E57" s="9">
        <f>IF(ISERROR(VLOOKUP(B57,#REF!,4,0)),"",VLOOKUP(B57,#REF!,4,0))</f>
      </c>
      <c r="F57" s="10">
        <f>IF(ISERROR(VLOOKUP($B57,#REF!,5,0)),"",VLOOKUP($B57,#REF!,5,0))</f>
      </c>
      <c r="G57" s="80"/>
      <c r="H57" s="11">
        <f t="shared" si="1"/>
      </c>
    </row>
    <row r="58" spans="1:8" ht="19.5" customHeight="1">
      <c r="A58" s="7">
        <f t="shared" si="0"/>
      </c>
      <c r="B58" s="81"/>
      <c r="C58" s="8">
        <f>IF(ISERROR(VLOOKUP(B58,#REF!,2,0)),"",VLOOKUP(B58,#REF!,2,0))</f>
      </c>
      <c r="D58" s="8">
        <f>IF(ISERROR(VLOOKUP(B58,#REF!,3,0)),"",VLOOKUP(B58,#REF!,3,0))</f>
      </c>
      <c r="E58" s="9">
        <f>IF(ISERROR(VLOOKUP(B58,#REF!,4,0)),"",VLOOKUP(B58,#REF!,4,0))</f>
      </c>
      <c r="F58" s="10">
        <f>IF(ISERROR(VLOOKUP($B58,#REF!,5,0)),"",VLOOKUP($B58,#REF!,5,0))</f>
      </c>
      <c r="G58" s="80"/>
      <c r="H58" s="11">
        <f t="shared" si="1"/>
      </c>
    </row>
    <row r="59" spans="1:8" ht="19.5" customHeight="1">
      <c r="A59" s="7">
        <f t="shared" si="0"/>
      </c>
      <c r="B59" s="81"/>
      <c r="C59" s="8">
        <f>IF(ISERROR(VLOOKUP(B59,#REF!,2,0)),"",VLOOKUP(B59,#REF!,2,0))</f>
      </c>
      <c r="D59" s="8">
        <f>IF(ISERROR(VLOOKUP(B59,#REF!,3,0)),"",VLOOKUP(B59,#REF!,3,0))</f>
      </c>
      <c r="E59" s="9">
        <f>IF(ISERROR(VLOOKUP(B59,#REF!,4,0)),"",VLOOKUP(B59,#REF!,4,0))</f>
      </c>
      <c r="F59" s="10">
        <f>IF(ISERROR(VLOOKUP($B59,#REF!,5,0)),"",VLOOKUP($B59,#REF!,5,0))</f>
      </c>
      <c r="G59" s="80"/>
      <c r="H59" s="11">
        <f t="shared" si="1"/>
      </c>
    </row>
    <row r="60" spans="1:8" ht="19.5" customHeight="1">
      <c r="A60" s="7">
        <f t="shared" si="0"/>
      </c>
      <c r="B60" s="81"/>
      <c r="C60" s="8">
        <f>IF(ISERROR(VLOOKUP(B60,#REF!,2,0)),"",VLOOKUP(B60,#REF!,2,0))</f>
      </c>
      <c r="D60" s="8">
        <f>IF(ISERROR(VLOOKUP(B60,#REF!,3,0)),"",VLOOKUP(B60,#REF!,3,0))</f>
      </c>
      <c r="E60" s="9">
        <f>IF(ISERROR(VLOOKUP(B60,#REF!,4,0)),"",VLOOKUP(B60,#REF!,4,0))</f>
      </c>
      <c r="F60" s="10">
        <f>IF(ISERROR(VLOOKUP($B60,#REF!,5,0)),"",VLOOKUP($B60,#REF!,5,0))</f>
      </c>
      <c r="G60" s="80"/>
      <c r="H60" s="11">
        <f t="shared" si="1"/>
      </c>
    </row>
    <row r="61" spans="1:8" ht="19.5" customHeight="1">
      <c r="A61" s="7">
        <f t="shared" si="0"/>
      </c>
      <c r="B61" s="81"/>
      <c r="C61" s="8">
        <f>IF(ISERROR(VLOOKUP(B61,#REF!,2,0)),"",VLOOKUP(B61,#REF!,2,0))</f>
      </c>
      <c r="D61" s="8">
        <f>IF(ISERROR(VLOOKUP(B61,#REF!,3,0)),"",VLOOKUP(B61,#REF!,3,0))</f>
      </c>
      <c r="E61" s="9">
        <f>IF(ISERROR(VLOOKUP(B61,#REF!,4,0)),"",VLOOKUP(B61,#REF!,4,0))</f>
      </c>
      <c r="F61" s="10">
        <f>IF(ISERROR(VLOOKUP($B61,#REF!,5,0)),"",VLOOKUP($B61,#REF!,5,0))</f>
      </c>
      <c r="G61" s="80"/>
      <c r="H61" s="11">
        <f t="shared" si="1"/>
      </c>
    </row>
    <row r="62" spans="1:8" ht="19.5" customHeight="1">
      <c r="A62" s="7">
        <f t="shared" si="0"/>
      </c>
      <c r="B62" s="81"/>
      <c r="C62" s="8">
        <f>IF(ISERROR(VLOOKUP(B62,#REF!,2,0)),"",VLOOKUP(B62,#REF!,2,0))</f>
      </c>
      <c r="D62" s="8">
        <f>IF(ISERROR(VLOOKUP(B62,#REF!,3,0)),"",VLOOKUP(B62,#REF!,3,0))</f>
      </c>
      <c r="E62" s="9">
        <f>IF(ISERROR(VLOOKUP(B62,#REF!,4,0)),"",VLOOKUP(B62,#REF!,4,0))</f>
      </c>
      <c r="F62" s="10">
        <f>IF(ISERROR(VLOOKUP($B62,#REF!,5,0)),"",VLOOKUP($B62,#REF!,5,0))</f>
      </c>
      <c r="G62" s="80"/>
      <c r="H62" s="11">
        <f t="shared" si="1"/>
      </c>
    </row>
    <row r="63" spans="1:8" ht="19.5" customHeight="1">
      <c r="A63" s="7">
        <f t="shared" si="0"/>
      </c>
      <c r="B63" s="81"/>
      <c r="C63" s="8">
        <f>IF(ISERROR(VLOOKUP(B63,#REF!,2,0)),"",VLOOKUP(B63,#REF!,2,0))</f>
      </c>
      <c r="D63" s="8">
        <f>IF(ISERROR(VLOOKUP(B63,#REF!,3,0)),"",VLOOKUP(B63,#REF!,3,0))</f>
      </c>
      <c r="E63" s="9">
        <f>IF(ISERROR(VLOOKUP(B63,#REF!,4,0)),"",VLOOKUP(B63,#REF!,4,0))</f>
      </c>
      <c r="F63" s="10">
        <f>IF(ISERROR(VLOOKUP($B63,#REF!,5,0)),"",VLOOKUP($B63,#REF!,5,0))</f>
      </c>
      <c r="G63" s="80"/>
      <c r="H63" s="11">
        <f t="shared" si="1"/>
      </c>
    </row>
    <row r="64" spans="1:8" ht="19.5" customHeight="1">
      <c r="A64" s="7">
        <f t="shared" si="0"/>
      </c>
      <c r="B64" s="81"/>
      <c r="C64" s="8">
        <f>IF(ISERROR(VLOOKUP(B64,#REF!,2,0)),"",VLOOKUP(B64,#REF!,2,0))</f>
      </c>
      <c r="D64" s="8">
        <f>IF(ISERROR(VLOOKUP(B64,#REF!,3,0)),"",VLOOKUP(B64,#REF!,3,0))</f>
      </c>
      <c r="E64" s="9">
        <f>IF(ISERROR(VLOOKUP(B64,#REF!,4,0)),"",VLOOKUP(B64,#REF!,4,0))</f>
      </c>
      <c r="F64" s="10">
        <f>IF(ISERROR(VLOOKUP($B64,#REF!,5,0)),"",VLOOKUP($B64,#REF!,5,0))</f>
      </c>
      <c r="G64" s="80"/>
      <c r="H64" s="11">
        <f t="shared" si="1"/>
      </c>
    </row>
    <row r="65" spans="1:8" ht="19.5" customHeight="1">
      <c r="A65" s="7">
        <f t="shared" si="0"/>
      </c>
      <c r="B65" s="81"/>
      <c r="C65" s="8">
        <f>IF(ISERROR(VLOOKUP(B65,#REF!,2,0)),"",VLOOKUP(B65,#REF!,2,0))</f>
      </c>
      <c r="D65" s="8">
        <f>IF(ISERROR(VLOOKUP(B65,#REF!,3,0)),"",VLOOKUP(B65,#REF!,3,0))</f>
      </c>
      <c r="E65" s="9">
        <f>IF(ISERROR(VLOOKUP(B65,#REF!,4,0)),"",VLOOKUP(B65,#REF!,4,0))</f>
      </c>
      <c r="F65" s="10">
        <f>IF(ISERROR(VLOOKUP($B65,#REF!,5,0)),"",VLOOKUP($B65,#REF!,5,0))</f>
      </c>
      <c r="G65" s="80"/>
      <c r="H65" s="11">
        <f t="shared" si="1"/>
      </c>
    </row>
    <row r="66" spans="1:8" ht="19.5" customHeight="1">
      <c r="A66" s="7">
        <f t="shared" si="0"/>
      </c>
      <c r="B66" s="81"/>
      <c r="C66" s="8">
        <f>IF(ISERROR(VLOOKUP(B66,#REF!,2,0)),"",VLOOKUP(B66,#REF!,2,0))</f>
      </c>
      <c r="D66" s="8">
        <f>IF(ISERROR(VLOOKUP(B66,#REF!,3,0)),"",VLOOKUP(B66,#REF!,3,0))</f>
      </c>
      <c r="E66" s="9">
        <f>IF(ISERROR(VLOOKUP(B66,#REF!,4,0)),"",VLOOKUP(B66,#REF!,4,0))</f>
      </c>
      <c r="F66" s="10">
        <f>IF(ISERROR(VLOOKUP($B66,#REF!,5,0)),"",VLOOKUP($B66,#REF!,5,0))</f>
      </c>
      <c r="G66" s="80"/>
      <c r="H66" s="11">
        <f t="shared" si="1"/>
      </c>
    </row>
    <row r="67" spans="1:8" ht="19.5" customHeight="1">
      <c r="A67" s="7">
        <f t="shared" si="0"/>
      </c>
      <c r="B67" s="81"/>
      <c r="C67" s="8">
        <f>IF(ISERROR(VLOOKUP(B67,#REF!,2,0)),"",VLOOKUP(B67,#REF!,2,0))</f>
      </c>
      <c r="D67" s="8">
        <f>IF(ISERROR(VLOOKUP(B67,#REF!,3,0)),"",VLOOKUP(B67,#REF!,3,0))</f>
      </c>
      <c r="E67" s="9">
        <f>IF(ISERROR(VLOOKUP(B67,#REF!,4,0)),"",VLOOKUP(B67,#REF!,4,0))</f>
      </c>
      <c r="F67" s="10">
        <f>IF(ISERROR(VLOOKUP($B67,#REF!,5,0)),"",VLOOKUP($B67,#REF!,5,0))</f>
      </c>
      <c r="G67" s="80"/>
      <c r="H67" s="11">
        <f t="shared" si="1"/>
      </c>
    </row>
    <row r="68" spans="1:8" ht="19.5" customHeight="1">
      <c r="A68" s="7">
        <f t="shared" si="0"/>
      </c>
      <c r="B68" s="81"/>
      <c r="C68" s="8">
        <f>IF(ISERROR(VLOOKUP(B68,#REF!,2,0)),"",VLOOKUP(B68,#REF!,2,0))</f>
      </c>
      <c r="D68" s="8">
        <f>IF(ISERROR(VLOOKUP(B68,#REF!,3,0)),"",VLOOKUP(B68,#REF!,3,0))</f>
      </c>
      <c r="E68" s="9">
        <f>IF(ISERROR(VLOOKUP(B68,#REF!,4,0)),"",VLOOKUP(B68,#REF!,4,0))</f>
      </c>
      <c r="F68" s="10">
        <f>IF(ISERROR(VLOOKUP($B68,#REF!,5,0)),"",VLOOKUP($B68,#REF!,5,0))</f>
      </c>
      <c r="G68" s="80"/>
      <c r="H68" s="11">
        <f t="shared" si="1"/>
      </c>
    </row>
    <row r="69" spans="1:8" ht="19.5" customHeight="1">
      <c r="A69" s="7">
        <f t="shared" si="0"/>
      </c>
      <c r="B69" s="81"/>
      <c r="C69" s="8">
        <f>IF(ISERROR(VLOOKUP(B69,#REF!,2,0)),"",VLOOKUP(B69,#REF!,2,0))</f>
      </c>
      <c r="D69" s="8">
        <f>IF(ISERROR(VLOOKUP(B69,#REF!,3,0)),"",VLOOKUP(B69,#REF!,3,0))</f>
      </c>
      <c r="E69" s="9">
        <f>IF(ISERROR(VLOOKUP(B69,#REF!,4,0)),"",VLOOKUP(B69,#REF!,4,0))</f>
      </c>
      <c r="F69" s="10">
        <f>IF(ISERROR(VLOOKUP($B69,#REF!,5,0)),"",VLOOKUP($B69,#REF!,5,0))</f>
      </c>
      <c r="G69" s="80"/>
      <c r="H69" s="11">
        <f t="shared" si="1"/>
      </c>
    </row>
    <row r="70" spans="1:8" ht="19.5" customHeight="1">
      <c r="A70" s="7">
        <f t="shared" si="0"/>
      </c>
      <c r="B70" s="81"/>
      <c r="C70" s="8">
        <f>IF(ISERROR(VLOOKUP(B70,#REF!,2,0)),"",VLOOKUP(B70,#REF!,2,0))</f>
      </c>
      <c r="D70" s="8">
        <f>IF(ISERROR(VLOOKUP(B70,#REF!,3,0)),"",VLOOKUP(B70,#REF!,3,0))</f>
      </c>
      <c r="E70" s="9">
        <f>IF(ISERROR(VLOOKUP(B70,#REF!,4,0)),"",VLOOKUP(B70,#REF!,4,0))</f>
      </c>
      <c r="F70" s="10">
        <f>IF(ISERROR(VLOOKUP($B70,#REF!,5,0)),"",VLOOKUP($B70,#REF!,5,0))</f>
      </c>
      <c r="G70" s="80"/>
      <c r="H70" s="11">
        <f t="shared" si="1"/>
      </c>
    </row>
    <row r="71" spans="1:8" ht="19.5" customHeight="1">
      <c r="A71" s="7">
        <f aca="true" t="shared" si="2" ref="A71:A94">IF(B71&lt;&gt;"",A70+1,"")</f>
      </c>
      <c r="B71" s="81"/>
      <c r="C71" s="8">
        <f>IF(ISERROR(VLOOKUP(B71,#REF!,2,0)),"",VLOOKUP(B71,#REF!,2,0))</f>
      </c>
      <c r="D71" s="8">
        <f>IF(ISERROR(VLOOKUP(B71,#REF!,3,0)),"",VLOOKUP(B71,#REF!,3,0))</f>
      </c>
      <c r="E71" s="9">
        <f>IF(ISERROR(VLOOKUP(B71,#REF!,4,0)),"",VLOOKUP(B71,#REF!,4,0))</f>
      </c>
      <c r="F71" s="10">
        <f>IF(ISERROR(VLOOKUP($B71,#REF!,5,0)),"",VLOOKUP($B71,#REF!,5,0))</f>
      </c>
      <c r="G71" s="80"/>
      <c r="H71" s="11">
        <f aca="true" t="shared" si="3" ref="H71:H94">IF(OR(G71="DQ",G71="DNF",G71="DNS"),"-",IF(B71&lt;&gt;"",IF(E71="F",H70,H70+1),""))</f>
      </c>
    </row>
    <row r="72" spans="1:8" ht="19.5" customHeight="1">
      <c r="A72" s="7">
        <f t="shared" si="2"/>
      </c>
      <c r="B72" s="81"/>
      <c r="C72" s="8">
        <f>IF(ISERROR(VLOOKUP(B72,#REF!,2,0)),"",VLOOKUP(B72,#REF!,2,0))</f>
      </c>
      <c r="D72" s="8">
        <f>IF(ISERROR(VLOOKUP(B72,#REF!,3,0)),"",VLOOKUP(B72,#REF!,3,0))</f>
      </c>
      <c r="E72" s="9">
        <f>IF(ISERROR(VLOOKUP(B72,#REF!,4,0)),"",VLOOKUP(B72,#REF!,4,0))</f>
      </c>
      <c r="F72" s="10">
        <f>IF(ISERROR(VLOOKUP($B72,#REF!,5,0)),"",VLOOKUP($B72,#REF!,5,0))</f>
      </c>
      <c r="G72" s="80"/>
      <c r="H72" s="11">
        <f t="shared" si="3"/>
      </c>
    </row>
    <row r="73" spans="1:8" ht="19.5" customHeight="1">
      <c r="A73" s="7">
        <f t="shared" si="2"/>
      </c>
      <c r="B73" s="81"/>
      <c r="C73" s="8">
        <f>IF(ISERROR(VLOOKUP(B73,#REF!,2,0)),"",VLOOKUP(B73,#REF!,2,0))</f>
      </c>
      <c r="D73" s="8">
        <f>IF(ISERROR(VLOOKUP(B73,#REF!,3,0)),"",VLOOKUP(B73,#REF!,3,0))</f>
      </c>
      <c r="E73" s="9">
        <f>IF(ISERROR(VLOOKUP(B73,#REF!,4,0)),"",VLOOKUP(B73,#REF!,4,0))</f>
      </c>
      <c r="F73" s="10">
        <f>IF(ISERROR(VLOOKUP($B73,#REF!,5,0)),"",VLOOKUP($B73,#REF!,5,0))</f>
      </c>
      <c r="G73" s="80"/>
      <c r="H73" s="11">
        <f t="shared" si="3"/>
      </c>
    </row>
    <row r="74" spans="1:8" ht="19.5" customHeight="1">
      <c r="A74" s="7">
        <f t="shared" si="2"/>
      </c>
      <c r="B74" s="81"/>
      <c r="C74" s="8">
        <f>IF(ISERROR(VLOOKUP(B74,#REF!,2,0)),"",VLOOKUP(B74,#REF!,2,0))</f>
      </c>
      <c r="D74" s="8">
        <f>IF(ISERROR(VLOOKUP(B74,#REF!,3,0)),"",VLOOKUP(B74,#REF!,3,0))</f>
      </c>
      <c r="E74" s="9">
        <f>IF(ISERROR(VLOOKUP(B74,#REF!,4,0)),"",VLOOKUP(B74,#REF!,4,0))</f>
      </c>
      <c r="F74" s="10">
        <f>IF(ISERROR(VLOOKUP($B74,#REF!,5,0)),"",VLOOKUP($B74,#REF!,5,0))</f>
      </c>
      <c r="G74" s="80"/>
      <c r="H74" s="11">
        <f t="shared" si="3"/>
      </c>
    </row>
    <row r="75" spans="1:8" ht="19.5" customHeight="1">
      <c r="A75" s="7">
        <f t="shared" si="2"/>
      </c>
      <c r="B75" s="81"/>
      <c r="C75" s="8">
        <f>IF(ISERROR(VLOOKUP(B75,#REF!,2,0)),"",VLOOKUP(B75,#REF!,2,0))</f>
      </c>
      <c r="D75" s="8">
        <f>IF(ISERROR(VLOOKUP(B75,#REF!,3,0)),"",VLOOKUP(B75,#REF!,3,0))</f>
      </c>
      <c r="E75" s="9">
        <f>IF(ISERROR(VLOOKUP(B75,#REF!,4,0)),"",VLOOKUP(B75,#REF!,4,0))</f>
      </c>
      <c r="F75" s="10">
        <f>IF(ISERROR(VLOOKUP($B75,#REF!,5,0)),"",VLOOKUP($B75,#REF!,5,0))</f>
      </c>
      <c r="G75" s="80"/>
      <c r="H75" s="11">
        <f t="shared" si="3"/>
      </c>
    </row>
    <row r="76" spans="1:8" ht="19.5" customHeight="1">
      <c r="A76" s="7">
        <f t="shared" si="2"/>
      </c>
      <c r="B76" s="81"/>
      <c r="C76" s="8">
        <f>IF(ISERROR(VLOOKUP(B76,#REF!,2,0)),"",VLOOKUP(B76,#REF!,2,0))</f>
      </c>
      <c r="D76" s="8">
        <f>IF(ISERROR(VLOOKUP(B76,#REF!,3,0)),"",VLOOKUP(B76,#REF!,3,0))</f>
      </c>
      <c r="E76" s="9">
        <f>IF(ISERROR(VLOOKUP(B76,#REF!,4,0)),"",VLOOKUP(B76,#REF!,4,0))</f>
      </c>
      <c r="F76" s="10">
        <f>IF(ISERROR(VLOOKUP($B76,#REF!,5,0)),"",VLOOKUP($B76,#REF!,5,0))</f>
      </c>
      <c r="G76" s="80"/>
      <c r="H76" s="11">
        <f t="shared" si="3"/>
      </c>
    </row>
    <row r="77" spans="1:8" ht="19.5" customHeight="1">
      <c r="A77" s="7">
        <f t="shared" si="2"/>
      </c>
      <c r="B77" s="81"/>
      <c r="C77" s="8">
        <f>IF(ISERROR(VLOOKUP(B77,#REF!,2,0)),"",VLOOKUP(B77,#REF!,2,0))</f>
      </c>
      <c r="D77" s="8">
        <f>IF(ISERROR(VLOOKUP(B77,#REF!,3,0)),"",VLOOKUP(B77,#REF!,3,0))</f>
      </c>
      <c r="E77" s="9">
        <f>IF(ISERROR(VLOOKUP(B77,#REF!,4,0)),"",VLOOKUP(B77,#REF!,4,0))</f>
      </c>
      <c r="F77" s="10">
        <f>IF(ISERROR(VLOOKUP($B77,#REF!,5,0)),"",VLOOKUP($B77,#REF!,5,0))</f>
      </c>
      <c r="G77" s="80"/>
      <c r="H77" s="11">
        <f t="shared" si="3"/>
      </c>
    </row>
    <row r="78" spans="1:8" ht="19.5" customHeight="1">
      <c r="A78" s="7">
        <f t="shared" si="2"/>
      </c>
      <c r="B78" s="81"/>
      <c r="C78" s="8">
        <f>IF(ISERROR(VLOOKUP(B78,#REF!,2,0)),"",VLOOKUP(B78,#REF!,2,0))</f>
      </c>
      <c r="D78" s="8">
        <f>IF(ISERROR(VLOOKUP(B78,#REF!,3,0)),"",VLOOKUP(B78,#REF!,3,0))</f>
      </c>
      <c r="E78" s="9">
        <f>IF(ISERROR(VLOOKUP(B78,#REF!,4,0)),"",VLOOKUP(B78,#REF!,4,0))</f>
      </c>
      <c r="F78" s="10">
        <f>IF(ISERROR(VLOOKUP($B78,#REF!,5,0)),"",VLOOKUP($B78,#REF!,5,0))</f>
      </c>
      <c r="G78" s="80"/>
      <c r="H78" s="11">
        <f t="shared" si="3"/>
      </c>
    </row>
    <row r="79" spans="1:8" ht="19.5" customHeight="1">
      <c r="A79" s="7">
        <f t="shared" si="2"/>
      </c>
      <c r="B79" s="81"/>
      <c r="C79" s="8">
        <f>IF(ISERROR(VLOOKUP(B79,#REF!,2,0)),"",VLOOKUP(B79,#REF!,2,0))</f>
      </c>
      <c r="D79" s="8">
        <f>IF(ISERROR(VLOOKUP(B79,#REF!,3,0)),"",VLOOKUP(B79,#REF!,3,0))</f>
      </c>
      <c r="E79" s="9">
        <f>IF(ISERROR(VLOOKUP(B79,#REF!,4,0)),"",VLOOKUP(B79,#REF!,4,0))</f>
      </c>
      <c r="F79" s="10">
        <f>IF(ISERROR(VLOOKUP($B79,#REF!,5,0)),"",VLOOKUP($B79,#REF!,5,0))</f>
      </c>
      <c r="G79" s="80"/>
      <c r="H79" s="11">
        <f t="shared" si="3"/>
      </c>
    </row>
    <row r="80" spans="1:8" ht="19.5" customHeight="1">
      <c r="A80" s="7">
        <f t="shared" si="2"/>
      </c>
      <c r="B80" s="81"/>
      <c r="C80" s="8">
        <f>IF(ISERROR(VLOOKUP(B80,#REF!,2,0)),"",VLOOKUP(B80,#REF!,2,0))</f>
      </c>
      <c r="D80" s="8">
        <f>IF(ISERROR(VLOOKUP(B80,#REF!,3,0)),"",VLOOKUP(B80,#REF!,3,0))</f>
      </c>
      <c r="E80" s="9">
        <f>IF(ISERROR(VLOOKUP(B80,#REF!,4,0)),"",VLOOKUP(B80,#REF!,4,0))</f>
      </c>
      <c r="F80" s="10">
        <f>IF(ISERROR(VLOOKUP($B80,#REF!,5,0)),"",VLOOKUP($B80,#REF!,5,0))</f>
      </c>
      <c r="G80" s="80"/>
      <c r="H80" s="11">
        <f t="shared" si="3"/>
      </c>
    </row>
    <row r="81" spans="1:8" ht="19.5" customHeight="1">
      <c r="A81" s="7">
        <f t="shared" si="2"/>
      </c>
      <c r="B81" s="81"/>
      <c r="C81" s="8">
        <f>IF(ISERROR(VLOOKUP(B81,#REF!,2,0)),"",VLOOKUP(B81,#REF!,2,0))</f>
      </c>
      <c r="D81" s="8">
        <f>IF(ISERROR(VLOOKUP(B81,#REF!,3,0)),"",VLOOKUP(B81,#REF!,3,0))</f>
      </c>
      <c r="E81" s="9">
        <f>IF(ISERROR(VLOOKUP(B81,#REF!,4,0)),"",VLOOKUP(B81,#REF!,4,0))</f>
      </c>
      <c r="F81" s="10">
        <f>IF(ISERROR(VLOOKUP($B81,#REF!,5,0)),"",VLOOKUP($B81,#REF!,5,0))</f>
      </c>
      <c r="G81" s="80"/>
      <c r="H81" s="11">
        <f t="shared" si="3"/>
      </c>
    </row>
    <row r="82" spans="1:8" ht="19.5" customHeight="1">
      <c r="A82" s="7">
        <f t="shared" si="2"/>
      </c>
      <c r="B82" s="81"/>
      <c r="C82" s="8">
        <f>IF(ISERROR(VLOOKUP(B82,#REF!,2,0)),"",VLOOKUP(B82,#REF!,2,0))</f>
      </c>
      <c r="D82" s="8">
        <f>IF(ISERROR(VLOOKUP(B82,#REF!,3,0)),"",VLOOKUP(B82,#REF!,3,0))</f>
      </c>
      <c r="E82" s="9">
        <f>IF(ISERROR(VLOOKUP(B82,#REF!,4,0)),"",VLOOKUP(B82,#REF!,4,0))</f>
      </c>
      <c r="F82" s="10">
        <f>IF(ISERROR(VLOOKUP($B82,#REF!,5,0)),"",VLOOKUP($B82,#REF!,5,0))</f>
      </c>
      <c r="G82" s="80"/>
      <c r="H82" s="11">
        <f t="shared" si="3"/>
      </c>
    </row>
    <row r="83" spans="1:8" ht="19.5" customHeight="1">
      <c r="A83" s="7">
        <f t="shared" si="2"/>
      </c>
      <c r="B83" s="81"/>
      <c r="C83" s="8">
        <f>IF(ISERROR(VLOOKUP(B83,#REF!,2,0)),"",VLOOKUP(B83,#REF!,2,0))</f>
      </c>
      <c r="D83" s="8">
        <f>IF(ISERROR(VLOOKUP(B83,#REF!,3,0)),"",VLOOKUP(B83,#REF!,3,0))</f>
      </c>
      <c r="E83" s="9">
        <f>IF(ISERROR(VLOOKUP(B83,#REF!,4,0)),"",VLOOKUP(B83,#REF!,4,0))</f>
      </c>
      <c r="F83" s="10">
        <f>IF(ISERROR(VLOOKUP($B83,#REF!,5,0)),"",VLOOKUP($B83,#REF!,5,0))</f>
      </c>
      <c r="G83" s="80"/>
      <c r="H83" s="11">
        <f t="shared" si="3"/>
      </c>
    </row>
    <row r="84" spans="1:8" ht="19.5" customHeight="1">
      <c r="A84" s="7">
        <f t="shared" si="2"/>
      </c>
      <c r="B84" s="81"/>
      <c r="C84" s="8">
        <f>IF(ISERROR(VLOOKUP(B84,#REF!,2,0)),"",VLOOKUP(B84,#REF!,2,0))</f>
      </c>
      <c r="D84" s="8">
        <f>IF(ISERROR(VLOOKUP(B84,#REF!,3,0)),"",VLOOKUP(B84,#REF!,3,0))</f>
      </c>
      <c r="E84" s="9">
        <f>IF(ISERROR(VLOOKUP(B84,#REF!,4,0)),"",VLOOKUP(B84,#REF!,4,0))</f>
      </c>
      <c r="F84" s="10">
        <f>IF(ISERROR(VLOOKUP($B84,#REF!,5,0)),"",VLOOKUP($B84,#REF!,5,0))</f>
      </c>
      <c r="G84" s="80"/>
      <c r="H84" s="11">
        <f t="shared" si="3"/>
      </c>
    </row>
    <row r="85" spans="1:8" ht="19.5" customHeight="1">
      <c r="A85" s="7">
        <f t="shared" si="2"/>
      </c>
      <c r="B85" s="81"/>
      <c r="C85" s="8">
        <f>IF(ISERROR(VLOOKUP(B85,#REF!,2,0)),"",VLOOKUP(B85,#REF!,2,0))</f>
      </c>
      <c r="D85" s="8">
        <f>IF(ISERROR(VLOOKUP(B85,#REF!,3,0)),"",VLOOKUP(B85,#REF!,3,0))</f>
      </c>
      <c r="E85" s="9">
        <f>IF(ISERROR(VLOOKUP(B85,#REF!,4,0)),"",VLOOKUP(B85,#REF!,4,0))</f>
      </c>
      <c r="F85" s="10">
        <f>IF(ISERROR(VLOOKUP($B85,#REF!,5,0)),"",VLOOKUP($B85,#REF!,5,0))</f>
      </c>
      <c r="G85" s="80"/>
      <c r="H85" s="11">
        <f t="shared" si="3"/>
      </c>
    </row>
    <row r="86" spans="1:8" ht="19.5" customHeight="1">
      <c r="A86" s="7">
        <f t="shared" si="2"/>
      </c>
      <c r="B86" s="81"/>
      <c r="C86" s="8">
        <f>IF(ISERROR(VLOOKUP(B86,#REF!,2,0)),"",VLOOKUP(B86,#REF!,2,0))</f>
      </c>
      <c r="D86" s="8">
        <f>IF(ISERROR(VLOOKUP(B86,#REF!,3,0)),"",VLOOKUP(B86,#REF!,3,0))</f>
      </c>
      <c r="E86" s="9">
        <f>IF(ISERROR(VLOOKUP(B86,#REF!,4,0)),"",VLOOKUP(B86,#REF!,4,0))</f>
      </c>
      <c r="F86" s="10">
        <f>IF(ISERROR(VLOOKUP($B86,#REF!,5,0)),"",VLOOKUP($B86,#REF!,5,0))</f>
      </c>
      <c r="G86" s="80"/>
      <c r="H86" s="11">
        <f t="shared" si="3"/>
      </c>
    </row>
    <row r="87" spans="1:8" ht="19.5" customHeight="1">
      <c r="A87" s="7">
        <f t="shared" si="2"/>
      </c>
      <c r="B87" s="81"/>
      <c r="C87" s="8">
        <f>IF(ISERROR(VLOOKUP(B87,#REF!,2,0)),"",VLOOKUP(B87,#REF!,2,0))</f>
      </c>
      <c r="D87" s="8">
        <f>IF(ISERROR(VLOOKUP(B87,#REF!,3,0)),"",VLOOKUP(B87,#REF!,3,0))</f>
      </c>
      <c r="E87" s="9">
        <f>IF(ISERROR(VLOOKUP(B87,#REF!,4,0)),"",VLOOKUP(B87,#REF!,4,0))</f>
      </c>
      <c r="F87" s="10">
        <f>IF(ISERROR(VLOOKUP($B87,#REF!,5,0)),"",VLOOKUP($B87,#REF!,5,0))</f>
      </c>
      <c r="G87" s="80"/>
      <c r="H87" s="11">
        <f t="shared" si="3"/>
      </c>
    </row>
    <row r="88" spans="1:8" ht="19.5" customHeight="1">
      <c r="A88" s="7">
        <f t="shared" si="2"/>
      </c>
      <c r="B88" s="81"/>
      <c r="C88" s="8">
        <f>IF(ISERROR(VLOOKUP(B88,#REF!,2,0)),"",VLOOKUP(B88,#REF!,2,0))</f>
      </c>
      <c r="D88" s="8">
        <f>IF(ISERROR(VLOOKUP(B88,#REF!,3,0)),"",VLOOKUP(B88,#REF!,3,0))</f>
      </c>
      <c r="E88" s="9">
        <f>IF(ISERROR(VLOOKUP(B88,#REF!,4,0)),"",VLOOKUP(B88,#REF!,4,0))</f>
      </c>
      <c r="F88" s="10">
        <f>IF(ISERROR(VLOOKUP($B88,#REF!,5,0)),"",VLOOKUP($B88,#REF!,5,0))</f>
      </c>
      <c r="G88" s="80"/>
      <c r="H88" s="11">
        <f t="shared" si="3"/>
      </c>
    </row>
    <row r="89" spans="1:8" ht="19.5" customHeight="1">
      <c r="A89" s="7">
        <f t="shared" si="2"/>
      </c>
      <c r="B89" s="81"/>
      <c r="C89" s="8">
        <f>IF(ISERROR(VLOOKUP(B89,#REF!,2,0)),"",VLOOKUP(B89,#REF!,2,0))</f>
      </c>
      <c r="D89" s="8">
        <f>IF(ISERROR(VLOOKUP(B89,#REF!,3,0)),"",VLOOKUP(B89,#REF!,3,0))</f>
      </c>
      <c r="E89" s="9">
        <f>IF(ISERROR(VLOOKUP(B89,#REF!,4,0)),"",VLOOKUP(B89,#REF!,4,0))</f>
      </c>
      <c r="F89" s="10">
        <f>IF(ISERROR(VLOOKUP($B89,#REF!,5,0)),"",VLOOKUP($B89,#REF!,5,0))</f>
      </c>
      <c r="G89" s="80"/>
      <c r="H89" s="11">
        <f t="shared" si="3"/>
      </c>
    </row>
    <row r="90" spans="1:8" ht="19.5" customHeight="1">
      <c r="A90" s="7">
        <f t="shared" si="2"/>
      </c>
      <c r="B90" s="81"/>
      <c r="C90" s="8">
        <f>IF(ISERROR(VLOOKUP(B90,#REF!,2,0)),"",VLOOKUP(B90,#REF!,2,0))</f>
      </c>
      <c r="D90" s="8">
        <f>IF(ISERROR(VLOOKUP(B90,#REF!,3,0)),"",VLOOKUP(B90,#REF!,3,0))</f>
      </c>
      <c r="E90" s="9">
        <f>IF(ISERROR(VLOOKUP(B90,#REF!,4,0)),"",VLOOKUP(B90,#REF!,4,0))</f>
      </c>
      <c r="F90" s="10">
        <f>IF(ISERROR(VLOOKUP($B90,#REF!,5,0)),"",VLOOKUP($B90,#REF!,5,0))</f>
      </c>
      <c r="G90" s="80"/>
      <c r="H90" s="11">
        <f t="shared" si="3"/>
      </c>
    </row>
    <row r="91" spans="1:8" ht="19.5" customHeight="1">
      <c r="A91" s="7">
        <f t="shared" si="2"/>
      </c>
      <c r="B91" s="81"/>
      <c r="C91" s="8">
        <f>IF(ISERROR(VLOOKUP(B91,#REF!,2,0)),"",VLOOKUP(B91,#REF!,2,0))</f>
      </c>
      <c r="D91" s="8">
        <f>IF(ISERROR(VLOOKUP(B91,#REF!,3,0)),"",VLOOKUP(B91,#REF!,3,0))</f>
      </c>
      <c r="E91" s="9">
        <f>IF(ISERROR(VLOOKUP(B91,#REF!,4,0)),"",VLOOKUP(B91,#REF!,4,0))</f>
      </c>
      <c r="F91" s="10">
        <f>IF(ISERROR(VLOOKUP($B91,#REF!,5,0)),"",VLOOKUP($B91,#REF!,5,0))</f>
      </c>
      <c r="G91" s="80"/>
      <c r="H91" s="11">
        <f t="shared" si="3"/>
      </c>
    </row>
    <row r="92" spans="1:8" ht="19.5" customHeight="1">
      <c r="A92" s="7">
        <f t="shared" si="2"/>
      </c>
      <c r="B92" s="81"/>
      <c r="C92" s="8">
        <f>IF(ISERROR(VLOOKUP(B92,#REF!,2,0)),"",VLOOKUP(B92,#REF!,2,0))</f>
      </c>
      <c r="D92" s="8">
        <f>IF(ISERROR(VLOOKUP(B92,#REF!,3,0)),"",VLOOKUP(B92,#REF!,3,0))</f>
      </c>
      <c r="E92" s="9">
        <f>IF(ISERROR(VLOOKUP(B92,#REF!,4,0)),"",VLOOKUP(B92,#REF!,4,0))</f>
      </c>
      <c r="F92" s="10">
        <f>IF(ISERROR(VLOOKUP($B92,#REF!,5,0)),"",VLOOKUP($B92,#REF!,5,0))</f>
      </c>
      <c r="G92" s="80"/>
      <c r="H92" s="11">
        <f t="shared" si="3"/>
      </c>
    </row>
    <row r="93" spans="1:8" ht="19.5" customHeight="1">
      <c r="A93" s="7">
        <f t="shared" si="2"/>
      </c>
      <c r="B93" s="81"/>
      <c r="C93" s="8">
        <f>IF(ISERROR(VLOOKUP(B93,#REF!,2,0)),"",VLOOKUP(B93,#REF!,2,0))</f>
      </c>
      <c r="D93" s="8">
        <f>IF(ISERROR(VLOOKUP(B93,#REF!,3,0)),"",VLOOKUP(B93,#REF!,3,0))</f>
      </c>
      <c r="E93" s="9">
        <f>IF(ISERROR(VLOOKUP(B93,#REF!,4,0)),"",VLOOKUP(B93,#REF!,4,0))</f>
      </c>
      <c r="F93" s="10">
        <f>IF(ISERROR(VLOOKUP($B93,#REF!,5,0)),"",VLOOKUP($B93,#REF!,5,0))</f>
      </c>
      <c r="G93" s="80"/>
      <c r="H93" s="11">
        <f t="shared" si="3"/>
      </c>
    </row>
    <row r="94" spans="1:8" ht="19.5" customHeight="1">
      <c r="A94" s="7">
        <f t="shared" si="2"/>
      </c>
      <c r="B94" s="81"/>
      <c r="C94" s="8">
        <f>IF(ISERROR(VLOOKUP(B94,#REF!,2,0)),"",VLOOKUP(B94,#REF!,2,0))</f>
      </c>
      <c r="D94" s="8">
        <f>IF(ISERROR(VLOOKUP(B94,#REF!,3,0)),"",VLOOKUP(B94,#REF!,3,0))</f>
      </c>
      <c r="E94" s="9">
        <f>IF(ISERROR(VLOOKUP(B94,#REF!,4,0)),"",VLOOKUP(B94,#REF!,4,0))</f>
      </c>
      <c r="F94" s="10">
        <f>IF(ISERROR(VLOOKUP($B94,#REF!,5,0)),"",VLOOKUP($B94,#REF!,5,0))</f>
      </c>
      <c r="G94" s="80"/>
      <c r="H94" s="11">
        <f t="shared" si="3"/>
      </c>
    </row>
  </sheetData>
  <sheetProtection/>
  <mergeCells count="20">
    <mergeCell ref="A4:C4"/>
    <mergeCell ref="A1:H1"/>
    <mergeCell ref="A2:H2"/>
    <mergeCell ref="A3:H3"/>
    <mergeCell ref="F4:H4"/>
    <mergeCell ref="A10:H10"/>
    <mergeCell ref="A11:H11"/>
    <mergeCell ref="A12:H12"/>
    <mergeCell ref="A13:C13"/>
    <mergeCell ref="F13:H13"/>
    <mergeCell ref="A19:H19"/>
    <mergeCell ref="A20:H20"/>
    <mergeCell ref="A21:H21"/>
    <mergeCell ref="A22:C22"/>
    <mergeCell ref="F22:H22"/>
    <mergeCell ref="A27:H27"/>
    <mergeCell ref="A28:H28"/>
    <mergeCell ref="A29:H29"/>
    <mergeCell ref="A30:C30"/>
    <mergeCell ref="F30:H30"/>
  </mergeCells>
  <conditionalFormatting sqref="H6:H9 H15:H18 H23:H26 H35:H94">
    <cfRule type="containsText" priority="7" dxfId="24" operator="containsText" stopIfTrue="1" text="$E$7=&quot;&quot;F&quot;&quot;">
      <formula>NOT(ISERROR(SEARCH("$E$7=""F""",H6)))</formula>
    </cfRule>
    <cfRule type="containsText" priority="9" dxfId="24" operator="containsText" stopIfTrue="1" text="F=E7">
      <formula>NOT(ISERROR(SEARCH("F=E7",H6)))</formula>
    </cfRule>
  </conditionalFormatting>
  <conditionalFormatting sqref="H31:H34">
    <cfRule type="containsText" priority="1" dxfId="24" operator="containsText" stopIfTrue="1" text="$E$7=&quot;&quot;F&quot;&quot;">
      <formula>NOT(ISERROR(SEARCH("$E$7=""F""",H31)))</formula>
    </cfRule>
    <cfRule type="containsText" priority="2" dxfId="24" operator="containsText" stopIfTrue="1" text="F=E7">
      <formula>NOT(ISERROR(SEARCH("F=E7",H31)))</formula>
    </cfRule>
  </conditionalFormatting>
  <conditionalFormatting sqref="B31:B34">
    <cfRule type="duplicateValues" priority="3" dxfId="24" stopIfTrue="1">
      <formula>AND(COUNTIF($B$31:$B$34,B31)&gt;1,NOT(ISBLANK(B31)))</formula>
    </cfRule>
  </conditionalFormatting>
  <conditionalFormatting sqref="B31:B34">
    <cfRule type="duplicateValues" priority="4" dxfId="24" stopIfTrue="1">
      <formula>AND(COUNTIF($B$31:$B$34,B31)&gt;1,NOT(ISBLANK(B31)))</formula>
    </cfRule>
  </conditionalFormatting>
  <conditionalFormatting sqref="B6:B9 B15:B18 B23:B26 B35:B94">
    <cfRule type="duplicateValues" priority="33" dxfId="24" stopIfTrue="1">
      <formula>AND(COUNTIF($B$6:$B$9,B6)+COUNTIF($B$15:$B$18,B6)+COUNTIF($B$23:$B$26,B6)+COUNTIF($B$35:$B$94,B6)&gt;1,NOT(ISBLANK(B6)))</formula>
    </cfRule>
  </conditionalFormatting>
  <conditionalFormatting sqref="B6:B9 B15:B18 B23:B26 B35:B363">
    <cfRule type="duplicateValues" priority="37" dxfId="24" stopIfTrue="1">
      <formula>AND(COUNTIF($B$6:$B$9,B6)+COUNTIF($B$15:$B$18,B6)+COUNTIF($B$23:$B$26,B6)+COUNTIF($B$35:$B$363,B6)&gt;1,NOT(ISBLANK(B6)))</formula>
    </cfRule>
  </conditionalFormatting>
  <printOptions horizontalCentered="1"/>
  <pageMargins left="0.55" right="0.2362204724409449" top="0.6299212598425197" bottom="0.4330708661417323" header="0.3937007874015748" footer="0.2362204724409449"/>
  <pageSetup fitToHeight="0" fitToWidth="1" horizontalDpi="300" verticalDpi="300" orientation="portrait" paperSize="9" scale="98" r:id="rId2"/>
  <headerFooter alignWithMargins="0">
    <oddFooter>&amp;C&amp;P</oddFooter>
  </headerFooter>
  <rowBreaks count="2" manualBreakCount="2">
    <brk id="34" max="7" man="1"/>
    <brk id="64" max="7"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H95"/>
  <sheetViews>
    <sheetView view="pageBreakPreview" zoomScale="110" zoomScaleSheetLayoutView="110" zoomScalePageLayoutView="0" workbookViewId="0" topLeftCell="A1">
      <selection activeCell="B64" sqref="B64"/>
    </sheetView>
  </sheetViews>
  <sheetFormatPr defaultColWidth="9.125" defaultRowHeight="12.75"/>
  <cols>
    <col min="1" max="1" width="6.75390625" style="34" customWidth="1"/>
    <col min="2" max="2" width="30.75390625" style="33" customWidth="1"/>
    <col min="3" max="3" width="6.375" style="33" customWidth="1"/>
    <col min="4" max="4" width="26.625" style="33" customWidth="1"/>
    <col min="5" max="5" width="8.375" style="33" hidden="1" customWidth="1"/>
    <col min="6" max="7" width="8.25390625" style="33" customWidth="1"/>
    <col min="8" max="8" width="7.25390625" style="34" customWidth="1"/>
    <col min="9" max="16384" width="9.125" style="33" customWidth="1"/>
  </cols>
  <sheetData>
    <row r="1" spans="1:8" s="20" customFormat="1" ht="30" customHeight="1">
      <c r="A1" s="105" t="s">
        <v>25</v>
      </c>
      <c r="B1" s="105"/>
      <c r="C1" s="105"/>
      <c r="D1" s="105"/>
      <c r="E1" s="105"/>
      <c r="F1" s="105"/>
      <c r="G1" s="105"/>
      <c r="H1" s="105"/>
    </row>
    <row r="2" spans="1:8" s="20" customFormat="1" ht="15.75">
      <c r="A2" s="100" t="s">
        <v>27</v>
      </c>
      <c r="B2" s="100"/>
      <c r="C2" s="100"/>
      <c r="D2" s="100"/>
      <c r="E2" s="100"/>
      <c r="F2" s="100"/>
      <c r="G2" s="100"/>
      <c r="H2" s="100"/>
    </row>
    <row r="3" spans="1:8" s="20" customFormat="1" ht="14.25">
      <c r="A3" s="104" t="s">
        <v>28</v>
      </c>
      <c r="B3" s="104"/>
      <c r="C3" s="104"/>
      <c r="D3" s="104"/>
      <c r="E3" s="104"/>
      <c r="F3" s="104"/>
      <c r="G3" s="104"/>
      <c r="H3" s="104"/>
    </row>
    <row r="4" spans="1:8" s="20" customFormat="1" ht="16.5" customHeight="1">
      <c r="A4" s="37" t="s">
        <v>29</v>
      </c>
      <c r="B4" s="37"/>
      <c r="C4" s="38" t="s">
        <v>30</v>
      </c>
      <c r="D4" s="38"/>
      <c r="E4" s="38"/>
      <c r="F4" s="103">
        <v>42383</v>
      </c>
      <c r="G4" s="103"/>
      <c r="H4" s="103"/>
    </row>
    <row r="5" spans="1:8" s="13" customFormat="1" ht="27" customHeight="1">
      <c r="A5" s="35" t="s">
        <v>5</v>
      </c>
      <c r="B5" s="12" t="s">
        <v>26</v>
      </c>
      <c r="C5" s="43" t="s">
        <v>1</v>
      </c>
      <c r="D5" s="12" t="s">
        <v>3</v>
      </c>
      <c r="E5" s="12" t="s">
        <v>8</v>
      </c>
      <c r="F5" s="12" t="s">
        <v>7</v>
      </c>
      <c r="G5" s="42" t="s">
        <v>14</v>
      </c>
      <c r="H5" s="12" t="s">
        <v>6</v>
      </c>
    </row>
    <row r="6" spans="1:8" s="20" customFormat="1" ht="12.75" customHeight="1">
      <c r="A6" s="14"/>
      <c r="B6" s="16"/>
      <c r="C6" s="39">
        <v>96</v>
      </c>
      <c r="D6" s="17" t="s">
        <v>33</v>
      </c>
      <c r="E6" s="18" t="s">
        <v>32</v>
      </c>
      <c r="F6" s="77">
        <v>937</v>
      </c>
      <c r="G6" s="19">
        <v>2</v>
      </c>
      <c r="H6" s="15"/>
    </row>
    <row r="7" spans="1:8" s="20" customFormat="1" ht="12.75" customHeight="1">
      <c r="A7" s="21"/>
      <c r="B7" s="23"/>
      <c r="C7" s="40">
        <v>95</v>
      </c>
      <c r="D7" s="24" t="s">
        <v>41</v>
      </c>
      <c r="E7" s="25" t="s">
        <v>32</v>
      </c>
      <c r="F7" s="78">
        <v>1020</v>
      </c>
      <c r="G7" s="26">
        <v>4</v>
      </c>
      <c r="H7" s="22"/>
    </row>
    <row r="8" spans="1:8" s="20" customFormat="1" ht="12.75" customHeight="1">
      <c r="A8" s="44">
        <v>1</v>
      </c>
      <c r="B8" s="23" t="s">
        <v>31</v>
      </c>
      <c r="C8" s="40">
        <v>94</v>
      </c>
      <c r="D8" s="24" t="s">
        <v>42</v>
      </c>
      <c r="E8" s="25" t="s">
        <v>32</v>
      </c>
      <c r="F8" s="78">
        <v>1024</v>
      </c>
      <c r="G8" s="26">
        <v>5</v>
      </c>
      <c r="H8" s="36">
        <v>17</v>
      </c>
    </row>
    <row r="9" spans="1:8" s="20" customFormat="1" ht="12.75" customHeight="1">
      <c r="A9" s="21"/>
      <c r="B9" s="23"/>
      <c r="C9" s="40">
        <v>93</v>
      </c>
      <c r="D9" s="24" t="s">
        <v>43</v>
      </c>
      <c r="E9" s="25" t="s">
        <v>32</v>
      </c>
      <c r="F9" s="78">
        <v>1034</v>
      </c>
      <c r="G9" s="26">
        <v>7</v>
      </c>
      <c r="H9" s="22"/>
    </row>
    <row r="10" spans="1:8" s="20" customFormat="1" ht="12.75" customHeight="1">
      <c r="A10" s="21"/>
      <c r="B10" s="23"/>
      <c r="C10" s="40">
        <v>92</v>
      </c>
      <c r="D10" s="24" t="s">
        <v>44</v>
      </c>
      <c r="E10" s="25" t="s">
        <v>32</v>
      </c>
      <c r="F10" s="78">
        <v>1032</v>
      </c>
      <c r="G10" s="26">
        <v>6</v>
      </c>
      <c r="H10" s="22"/>
    </row>
    <row r="11" spans="1:8" s="20" customFormat="1" ht="12.75" customHeight="1">
      <c r="A11" s="27"/>
      <c r="B11" s="29"/>
      <c r="C11" s="41">
        <v>91</v>
      </c>
      <c r="D11" s="30" t="s">
        <v>45</v>
      </c>
      <c r="E11" s="31" t="s">
        <v>32</v>
      </c>
      <c r="F11" s="79">
        <v>1110</v>
      </c>
      <c r="G11" s="32">
        <v>8</v>
      </c>
      <c r="H11" s="28"/>
    </row>
    <row r="12" spans="1:8" ht="12.75" customHeight="1">
      <c r="A12" s="14"/>
      <c r="B12" s="16"/>
      <c r="C12" s="39">
        <v>107</v>
      </c>
      <c r="D12" s="17" t="s">
        <v>36</v>
      </c>
      <c r="E12" s="18" t="s">
        <v>32</v>
      </c>
      <c r="F12" s="77">
        <v>903</v>
      </c>
      <c r="G12" s="19">
        <v>1</v>
      </c>
      <c r="H12" s="15"/>
    </row>
    <row r="13" spans="1:8" ht="12.75" customHeight="1">
      <c r="A13" s="21"/>
      <c r="B13" s="23"/>
      <c r="C13" s="40">
        <v>106</v>
      </c>
      <c r="D13" s="24" t="s">
        <v>34</v>
      </c>
      <c r="E13" s="25" t="s">
        <v>32</v>
      </c>
      <c r="F13" s="78">
        <v>1148</v>
      </c>
      <c r="G13" s="26">
        <v>10</v>
      </c>
      <c r="H13" s="22"/>
    </row>
    <row r="14" spans="1:8" ht="12.75" customHeight="1">
      <c r="A14" s="44">
        <v>2</v>
      </c>
      <c r="B14" s="23" t="s">
        <v>35</v>
      </c>
      <c r="C14" s="40">
        <v>105</v>
      </c>
      <c r="D14" s="24" t="s">
        <v>37</v>
      </c>
      <c r="E14" s="25" t="s">
        <v>32</v>
      </c>
      <c r="F14" s="78">
        <v>949</v>
      </c>
      <c r="G14" s="26">
        <v>3</v>
      </c>
      <c r="H14" s="36">
        <v>23</v>
      </c>
    </row>
    <row r="15" spans="1:8" ht="12.75" customHeight="1">
      <c r="A15" s="21"/>
      <c r="B15" s="23"/>
      <c r="C15" s="40">
        <v>104</v>
      </c>
      <c r="D15" s="24" t="s">
        <v>38</v>
      </c>
      <c r="E15" s="25" t="s">
        <v>32</v>
      </c>
      <c r="F15" s="78">
        <v>1150</v>
      </c>
      <c r="G15" s="26">
        <v>11</v>
      </c>
      <c r="H15" s="22"/>
    </row>
    <row r="16" spans="1:8" ht="12.75" customHeight="1">
      <c r="A16" s="21"/>
      <c r="B16" s="23"/>
      <c r="C16" s="40">
        <v>103</v>
      </c>
      <c r="D16" s="24" t="s">
        <v>39</v>
      </c>
      <c r="E16" s="25" t="s">
        <v>32</v>
      </c>
      <c r="F16" s="78">
        <v>1153</v>
      </c>
      <c r="G16" s="26">
        <v>12</v>
      </c>
      <c r="H16" s="22"/>
    </row>
    <row r="17" spans="1:8" ht="12.75" customHeight="1">
      <c r="A17" s="27"/>
      <c r="B17" s="29"/>
      <c r="C17" s="41">
        <v>102</v>
      </c>
      <c r="D17" s="30" t="s">
        <v>40</v>
      </c>
      <c r="E17" s="31" t="s">
        <v>32</v>
      </c>
      <c r="F17" s="79">
        <v>1114</v>
      </c>
      <c r="G17" s="32">
        <v>9</v>
      </c>
      <c r="H17" s="28"/>
    </row>
    <row r="18" spans="1:8" s="20" customFormat="1" ht="30" customHeight="1">
      <c r="A18" s="105" t="s">
        <v>25</v>
      </c>
      <c r="B18" s="105"/>
      <c r="C18" s="105"/>
      <c r="D18" s="105"/>
      <c r="E18" s="105"/>
      <c r="F18" s="105"/>
      <c r="G18" s="105"/>
      <c r="H18" s="105"/>
    </row>
    <row r="19" spans="1:8" s="20" customFormat="1" ht="15.75">
      <c r="A19" s="100" t="s">
        <v>27</v>
      </c>
      <c r="B19" s="100"/>
      <c r="C19" s="100"/>
      <c r="D19" s="100"/>
      <c r="E19" s="100"/>
      <c r="F19" s="100"/>
      <c r="G19" s="100"/>
      <c r="H19" s="100"/>
    </row>
    <row r="20" spans="1:8" s="20" customFormat="1" ht="14.25">
      <c r="A20" s="104" t="s">
        <v>28</v>
      </c>
      <c r="B20" s="104"/>
      <c r="C20" s="104"/>
      <c r="D20" s="104"/>
      <c r="E20" s="104"/>
      <c r="F20" s="104"/>
      <c r="G20" s="104"/>
      <c r="H20" s="104"/>
    </row>
    <row r="21" spans="1:8" s="20" customFormat="1" ht="16.5" customHeight="1">
      <c r="A21" s="37" t="s">
        <v>46</v>
      </c>
      <c r="B21" s="37"/>
      <c r="C21" s="38" t="s">
        <v>47</v>
      </c>
      <c r="D21" s="38"/>
      <c r="E21" s="38"/>
      <c r="F21" s="103">
        <v>42383</v>
      </c>
      <c r="G21" s="103"/>
      <c r="H21" s="103"/>
    </row>
    <row r="22" spans="1:8" s="13" customFormat="1" ht="27" customHeight="1">
      <c r="A22" s="35" t="s">
        <v>5</v>
      </c>
      <c r="B22" s="12" t="s">
        <v>26</v>
      </c>
      <c r="C22" s="43" t="s">
        <v>1</v>
      </c>
      <c r="D22" s="12" t="s">
        <v>3</v>
      </c>
      <c r="E22" s="12" t="s">
        <v>8</v>
      </c>
      <c r="F22" s="12" t="s">
        <v>7</v>
      </c>
      <c r="G22" s="42" t="s">
        <v>14</v>
      </c>
      <c r="H22" s="12" t="s">
        <v>6</v>
      </c>
    </row>
    <row r="23" spans="1:8" s="20" customFormat="1" ht="12.75" customHeight="1">
      <c r="A23" s="14"/>
      <c r="B23" s="16"/>
      <c r="C23" s="39">
        <v>85</v>
      </c>
      <c r="D23" s="17" t="s">
        <v>48</v>
      </c>
      <c r="E23" s="18" t="s">
        <v>32</v>
      </c>
      <c r="F23" s="77">
        <v>1255</v>
      </c>
      <c r="G23" s="19">
        <v>1</v>
      </c>
      <c r="H23" s="15"/>
    </row>
    <row r="24" spans="1:8" s="20" customFormat="1" ht="12.75" customHeight="1">
      <c r="A24" s="21"/>
      <c r="B24" s="23"/>
      <c r="C24" s="40">
        <v>84</v>
      </c>
      <c r="D24" s="24" t="s">
        <v>51</v>
      </c>
      <c r="E24" s="25" t="s">
        <v>32</v>
      </c>
      <c r="F24" s="78">
        <v>1309</v>
      </c>
      <c r="G24" s="26">
        <v>3</v>
      </c>
      <c r="H24" s="22"/>
    </row>
    <row r="25" spans="1:8" s="20" customFormat="1" ht="12.75" customHeight="1">
      <c r="A25" s="44">
        <v>1</v>
      </c>
      <c r="B25" s="23" t="s">
        <v>49</v>
      </c>
      <c r="C25" s="40">
        <v>83</v>
      </c>
      <c r="D25" s="24" t="s">
        <v>52</v>
      </c>
      <c r="E25" s="25" t="s">
        <v>32</v>
      </c>
      <c r="F25" s="78">
        <v>1311</v>
      </c>
      <c r="G25" s="26">
        <v>4</v>
      </c>
      <c r="H25" s="36">
        <v>16</v>
      </c>
    </row>
    <row r="26" spans="1:8" s="20" customFormat="1" ht="12.75" customHeight="1">
      <c r="A26" s="21"/>
      <c r="B26" s="23"/>
      <c r="C26" s="40">
        <v>114</v>
      </c>
      <c r="D26" s="24" t="s">
        <v>65</v>
      </c>
      <c r="E26" s="25" t="s">
        <v>32</v>
      </c>
      <c r="F26" s="78">
        <v>1438</v>
      </c>
      <c r="G26" s="26">
        <v>9</v>
      </c>
      <c r="H26" s="22"/>
    </row>
    <row r="27" spans="1:8" s="20" customFormat="1" ht="12.75" customHeight="1">
      <c r="A27" s="21"/>
      <c r="B27" s="23"/>
      <c r="C27" s="40">
        <v>113</v>
      </c>
      <c r="D27" s="24" t="s">
        <v>66</v>
      </c>
      <c r="E27" s="25" t="s">
        <v>32</v>
      </c>
      <c r="F27" s="78">
        <v>1437</v>
      </c>
      <c r="G27" s="26">
        <v>8</v>
      </c>
      <c r="H27" s="22"/>
    </row>
    <row r="28" spans="1:8" s="20" customFormat="1" ht="12.75" customHeight="1">
      <c r="A28" s="27"/>
      <c r="B28" s="29"/>
      <c r="C28" s="41"/>
      <c r="D28" s="30" t="s">
        <v>63</v>
      </c>
      <c r="E28" s="31" t="s">
        <v>63</v>
      </c>
      <c r="F28" s="79" t="s">
        <v>63</v>
      </c>
      <c r="G28" s="32"/>
      <c r="H28" s="28"/>
    </row>
    <row r="29" spans="1:8" s="20" customFormat="1" ht="12.75" customHeight="1">
      <c r="A29" s="21"/>
      <c r="B29" s="23"/>
      <c r="C29" s="39">
        <v>90</v>
      </c>
      <c r="D29" s="17" t="s">
        <v>67</v>
      </c>
      <c r="E29" s="18" t="s">
        <v>32</v>
      </c>
      <c r="F29" s="77">
        <v>1435</v>
      </c>
      <c r="G29" s="19">
        <v>7</v>
      </c>
      <c r="H29" s="22"/>
    </row>
    <row r="30" spans="1:8" s="20" customFormat="1" ht="12.75" customHeight="1">
      <c r="A30" s="21"/>
      <c r="B30" s="23"/>
      <c r="C30" s="40">
        <v>89</v>
      </c>
      <c r="D30" s="24" t="s">
        <v>50</v>
      </c>
      <c r="E30" s="25" t="s">
        <v>32</v>
      </c>
      <c r="F30" s="78">
        <v>1305</v>
      </c>
      <c r="G30" s="26">
        <v>2</v>
      </c>
      <c r="H30" s="22"/>
    </row>
    <row r="31" spans="1:8" s="20" customFormat="1" ht="12.75" customHeight="1">
      <c r="A31" s="21">
        <v>2</v>
      </c>
      <c r="B31" s="23" t="s">
        <v>31</v>
      </c>
      <c r="C31" s="40">
        <v>88</v>
      </c>
      <c r="D31" s="24" t="s">
        <v>68</v>
      </c>
      <c r="E31" s="25" t="s">
        <v>32</v>
      </c>
      <c r="F31" s="78">
        <v>1652</v>
      </c>
      <c r="G31" s="26">
        <v>13</v>
      </c>
      <c r="H31" s="22">
        <v>31</v>
      </c>
    </row>
    <row r="32" spans="1:8" s="20" customFormat="1" ht="12.75" customHeight="1">
      <c r="A32" s="21"/>
      <c r="B32" s="23"/>
      <c r="C32" s="40">
        <v>87</v>
      </c>
      <c r="D32" s="24" t="s">
        <v>69</v>
      </c>
      <c r="E32" s="25" t="s">
        <v>32</v>
      </c>
      <c r="F32" s="78">
        <v>1636</v>
      </c>
      <c r="G32" s="26">
        <v>12</v>
      </c>
      <c r="H32" s="22"/>
    </row>
    <row r="33" spans="1:8" s="20" customFormat="1" ht="12.75" customHeight="1">
      <c r="A33" s="21"/>
      <c r="B33" s="23"/>
      <c r="C33" s="40">
        <v>86</v>
      </c>
      <c r="D33" s="24" t="s">
        <v>70</v>
      </c>
      <c r="E33" s="25" t="s">
        <v>32</v>
      </c>
      <c r="F33" s="78">
        <v>1439</v>
      </c>
      <c r="G33" s="26">
        <v>10</v>
      </c>
      <c r="H33" s="22"/>
    </row>
    <row r="34" spans="1:8" s="20" customFormat="1" ht="12.75" customHeight="1">
      <c r="A34" s="21"/>
      <c r="B34" s="23"/>
      <c r="C34" s="41"/>
      <c r="D34" s="30" t="s">
        <v>63</v>
      </c>
      <c r="E34" s="31" t="s">
        <v>63</v>
      </c>
      <c r="F34" s="79" t="s">
        <v>63</v>
      </c>
      <c r="G34" s="32"/>
      <c r="H34" s="22"/>
    </row>
    <row r="35" spans="1:8" ht="12.75" customHeight="1">
      <c r="A35" s="14"/>
      <c r="B35" s="16"/>
      <c r="C35" s="39">
        <v>112</v>
      </c>
      <c r="D35" s="17" t="s">
        <v>71</v>
      </c>
      <c r="E35" s="18" t="s">
        <v>32</v>
      </c>
      <c r="F35" s="77">
        <v>1729</v>
      </c>
      <c r="G35" s="19">
        <v>14</v>
      </c>
      <c r="H35" s="15"/>
    </row>
    <row r="36" spans="1:8" ht="12.75" customHeight="1">
      <c r="A36" s="21"/>
      <c r="B36" s="23"/>
      <c r="C36" s="40">
        <v>111</v>
      </c>
      <c r="D36" s="24" t="s">
        <v>72</v>
      </c>
      <c r="E36" s="25" t="s">
        <v>32</v>
      </c>
      <c r="F36" s="78">
        <v>1427</v>
      </c>
      <c r="G36" s="26">
        <v>5</v>
      </c>
      <c r="H36" s="22"/>
    </row>
    <row r="37" spans="1:8" ht="12.75" customHeight="1">
      <c r="A37" s="44">
        <v>3</v>
      </c>
      <c r="B37" s="23" t="s">
        <v>73</v>
      </c>
      <c r="C37" s="40">
        <v>110</v>
      </c>
      <c r="D37" s="24" t="s">
        <v>74</v>
      </c>
      <c r="E37" s="25" t="s">
        <v>32</v>
      </c>
      <c r="F37" s="78">
        <v>1430</v>
      </c>
      <c r="G37" s="26">
        <v>6</v>
      </c>
      <c r="H37" s="36">
        <v>36</v>
      </c>
    </row>
    <row r="38" spans="1:8" ht="12.75" customHeight="1">
      <c r="A38" s="21"/>
      <c r="B38" s="23"/>
      <c r="C38" s="40">
        <v>109</v>
      </c>
      <c r="D38" s="24" t="s">
        <v>75</v>
      </c>
      <c r="E38" s="25" t="s">
        <v>32</v>
      </c>
      <c r="F38" s="78">
        <v>1910</v>
      </c>
      <c r="G38" s="26">
        <v>15</v>
      </c>
      <c r="H38" s="22"/>
    </row>
    <row r="39" spans="1:8" ht="12.75" customHeight="1">
      <c r="A39" s="21"/>
      <c r="B39" s="23"/>
      <c r="C39" s="40">
        <v>108</v>
      </c>
      <c r="D39" s="24" t="s">
        <v>76</v>
      </c>
      <c r="E39" s="25" t="s">
        <v>32</v>
      </c>
      <c r="F39" s="78">
        <v>1625</v>
      </c>
      <c r="G39" s="26">
        <v>11</v>
      </c>
      <c r="H39" s="22"/>
    </row>
    <row r="40" spans="1:8" ht="12.75" customHeight="1">
      <c r="A40" s="27"/>
      <c r="B40" s="29"/>
      <c r="C40" s="41"/>
      <c r="D40" s="30" t="s">
        <v>63</v>
      </c>
      <c r="E40" s="31" t="s">
        <v>63</v>
      </c>
      <c r="F40" s="79" t="s">
        <v>63</v>
      </c>
      <c r="G40" s="32"/>
      <c r="H40" s="28"/>
    </row>
    <row r="41" spans="1:8" ht="12.75" customHeight="1">
      <c r="A41" s="105" t="s">
        <v>25</v>
      </c>
      <c r="B41" s="105"/>
      <c r="C41" s="105"/>
      <c r="D41" s="105"/>
      <c r="E41" s="105"/>
      <c r="F41" s="105"/>
      <c r="G41" s="105"/>
      <c r="H41" s="105"/>
    </row>
    <row r="42" spans="1:8" ht="12.75" customHeight="1">
      <c r="A42" s="100" t="s">
        <v>27</v>
      </c>
      <c r="B42" s="100"/>
      <c r="C42" s="100"/>
      <c r="D42" s="100"/>
      <c r="E42" s="100"/>
      <c r="F42" s="100"/>
      <c r="G42" s="100"/>
      <c r="H42" s="100"/>
    </row>
    <row r="43" spans="1:8" ht="34.5" customHeight="1">
      <c r="A43" s="104" t="s">
        <v>28</v>
      </c>
      <c r="B43" s="104"/>
      <c r="C43" s="104"/>
      <c r="D43" s="104"/>
      <c r="E43" s="104"/>
      <c r="F43" s="104"/>
      <c r="G43" s="104"/>
      <c r="H43" s="104"/>
    </row>
    <row r="44" spans="1:8" ht="12.75">
      <c r="A44" s="37" t="s">
        <v>53</v>
      </c>
      <c r="B44" s="37"/>
      <c r="C44" s="38" t="s">
        <v>47</v>
      </c>
      <c r="D44" s="38"/>
      <c r="E44" s="38"/>
      <c r="F44" s="103">
        <v>42383</v>
      </c>
      <c r="G44" s="103"/>
      <c r="H44" s="103"/>
    </row>
    <row r="45" spans="1:8" ht="12.75" customHeight="1">
      <c r="A45" s="35" t="s">
        <v>5</v>
      </c>
      <c r="B45" s="12" t="s">
        <v>26</v>
      </c>
      <c r="C45" s="43" t="s">
        <v>1</v>
      </c>
      <c r="D45" s="12" t="s">
        <v>3</v>
      </c>
      <c r="E45" s="12" t="s">
        <v>8</v>
      </c>
      <c r="F45" s="12" t="s">
        <v>7</v>
      </c>
      <c r="G45" s="42" t="s">
        <v>14</v>
      </c>
      <c r="H45" s="12" t="s">
        <v>6</v>
      </c>
    </row>
    <row r="46" spans="1:8" ht="12.75" customHeight="1">
      <c r="A46" s="14"/>
      <c r="B46" s="16"/>
      <c r="C46" s="39">
        <v>200</v>
      </c>
      <c r="D46" s="17" t="s">
        <v>55</v>
      </c>
      <c r="E46" s="18" t="s">
        <v>32</v>
      </c>
      <c r="F46" s="77">
        <v>1521</v>
      </c>
      <c r="G46" s="19">
        <v>1</v>
      </c>
      <c r="H46" s="15"/>
    </row>
    <row r="47" spans="1:8" ht="12.75" customHeight="1">
      <c r="A47" s="21"/>
      <c r="B47" s="23"/>
      <c r="C47" s="40">
        <v>136</v>
      </c>
      <c r="D47" s="24" t="s">
        <v>77</v>
      </c>
      <c r="E47" s="25" t="s">
        <v>32</v>
      </c>
      <c r="F47" s="78">
        <v>1857</v>
      </c>
      <c r="G47" s="26">
        <v>3</v>
      </c>
      <c r="H47" s="22"/>
    </row>
    <row r="48" spans="1:8" ht="12.75" customHeight="1">
      <c r="A48" s="44">
        <v>1</v>
      </c>
      <c r="B48" s="23" t="s">
        <v>56</v>
      </c>
      <c r="C48" s="40">
        <v>135</v>
      </c>
      <c r="D48" s="24" t="s">
        <v>61</v>
      </c>
      <c r="E48" s="25" t="s">
        <v>32</v>
      </c>
      <c r="F48" s="78">
        <v>1851</v>
      </c>
      <c r="G48" s="26">
        <v>2</v>
      </c>
      <c r="H48" s="36">
        <v>12</v>
      </c>
    </row>
    <row r="49" spans="1:8" ht="12.75" customHeight="1">
      <c r="A49" s="21"/>
      <c r="B49" s="23"/>
      <c r="C49" s="40">
        <v>134</v>
      </c>
      <c r="D49" s="24" t="s">
        <v>78</v>
      </c>
      <c r="E49" s="25" t="s">
        <v>32</v>
      </c>
      <c r="F49" s="78">
        <v>2114</v>
      </c>
      <c r="G49" s="26">
        <v>6</v>
      </c>
      <c r="H49" s="22"/>
    </row>
    <row r="50" spans="1:8" ht="12.75" customHeight="1">
      <c r="A50" s="21"/>
      <c r="B50" s="23"/>
      <c r="C50" s="40"/>
      <c r="D50" s="24" t="s">
        <v>63</v>
      </c>
      <c r="E50" s="25" t="s">
        <v>63</v>
      </c>
      <c r="F50" s="78" t="s">
        <v>63</v>
      </c>
      <c r="G50" s="26"/>
      <c r="H50" s="22"/>
    </row>
    <row r="51" spans="1:8" ht="12.75" customHeight="1">
      <c r="A51" s="27"/>
      <c r="B51" s="29"/>
      <c r="C51" s="41"/>
      <c r="D51" s="30" t="s">
        <v>63</v>
      </c>
      <c r="E51" s="31" t="s">
        <v>63</v>
      </c>
      <c r="F51" s="79" t="s">
        <v>63</v>
      </c>
      <c r="G51" s="32"/>
      <c r="H51" s="28"/>
    </row>
    <row r="52" spans="1:8" ht="12.75" customHeight="1">
      <c r="A52" s="14"/>
      <c r="B52" s="16"/>
      <c r="C52" s="39">
        <v>199</v>
      </c>
      <c r="D52" s="17" t="s">
        <v>79</v>
      </c>
      <c r="E52" s="18" t="s">
        <v>32</v>
      </c>
      <c r="F52" s="77">
        <v>1943</v>
      </c>
      <c r="G52" s="19">
        <v>4</v>
      </c>
      <c r="H52" s="15"/>
    </row>
    <row r="53" spans="1:8" ht="12.75" customHeight="1">
      <c r="A53" s="21"/>
      <c r="B53" s="23"/>
      <c r="C53" s="40">
        <v>196</v>
      </c>
      <c r="D53" s="24" t="s">
        <v>80</v>
      </c>
      <c r="E53" s="25" t="s">
        <v>32</v>
      </c>
      <c r="F53" s="78">
        <v>2048</v>
      </c>
      <c r="G53" s="26">
        <v>5</v>
      </c>
      <c r="H53" s="22"/>
    </row>
    <row r="54" spans="1:8" ht="12.75" customHeight="1">
      <c r="A54" s="44">
        <v>2</v>
      </c>
      <c r="B54" s="23" t="s">
        <v>81</v>
      </c>
      <c r="C54" s="40">
        <v>195</v>
      </c>
      <c r="D54" s="24" t="s">
        <v>82</v>
      </c>
      <c r="E54" s="25" t="s">
        <v>32</v>
      </c>
      <c r="F54" s="78">
        <v>2315</v>
      </c>
      <c r="G54" s="26">
        <v>8</v>
      </c>
      <c r="H54" s="36">
        <v>24</v>
      </c>
    </row>
    <row r="55" spans="1:8" ht="12.75" customHeight="1">
      <c r="A55" s="21"/>
      <c r="B55" s="23"/>
      <c r="C55" s="40">
        <v>197</v>
      </c>
      <c r="D55" s="24" t="s">
        <v>83</v>
      </c>
      <c r="E55" s="25" t="s">
        <v>32</v>
      </c>
      <c r="F55" s="78">
        <v>2237</v>
      </c>
      <c r="G55" s="26">
        <v>7</v>
      </c>
      <c r="H55" s="22"/>
    </row>
    <row r="56" spans="1:8" ht="12.75" customHeight="1">
      <c r="A56" s="21"/>
      <c r="B56" s="23"/>
      <c r="C56" s="40"/>
      <c r="D56" s="24" t="s">
        <v>63</v>
      </c>
      <c r="E56" s="25" t="s">
        <v>63</v>
      </c>
      <c r="F56" s="78" t="s">
        <v>63</v>
      </c>
      <c r="G56" s="26"/>
      <c r="H56" s="22"/>
    </row>
    <row r="57" spans="1:8" ht="12.75" customHeight="1">
      <c r="A57" s="27"/>
      <c r="B57" s="29"/>
      <c r="C57" s="41"/>
      <c r="D57" s="30" t="s">
        <v>63</v>
      </c>
      <c r="E57" s="31" t="s">
        <v>63</v>
      </c>
      <c r="F57" s="79" t="s">
        <v>63</v>
      </c>
      <c r="G57" s="32"/>
      <c r="H57" s="28"/>
    </row>
    <row r="58" spans="1:8" ht="12.75" customHeight="1">
      <c r="A58" s="105" t="s">
        <v>25</v>
      </c>
      <c r="B58" s="105"/>
      <c r="C58" s="105"/>
      <c r="D58" s="105"/>
      <c r="E58" s="105"/>
      <c r="F58" s="105"/>
      <c r="G58" s="105"/>
      <c r="H58" s="105"/>
    </row>
    <row r="59" spans="1:8" ht="12.75" customHeight="1">
      <c r="A59" s="100" t="s">
        <v>27</v>
      </c>
      <c r="B59" s="100"/>
      <c r="C59" s="100"/>
      <c r="D59" s="100"/>
      <c r="E59" s="100"/>
      <c r="F59" s="100"/>
      <c r="G59" s="100"/>
      <c r="H59" s="100"/>
    </row>
    <row r="60" spans="1:8" ht="33" customHeight="1">
      <c r="A60" s="104" t="s">
        <v>28</v>
      </c>
      <c r="B60" s="104"/>
      <c r="C60" s="104"/>
      <c r="D60" s="104"/>
      <c r="E60" s="104"/>
      <c r="F60" s="104"/>
      <c r="G60" s="104"/>
      <c r="H60" s="104"/>
    </row>
    <row r="61" spans="1:8" ht="12.75">
      <c r="A61" s="37" t="s">
        <v>62</v>
      </c>
      <c r="B61" s="37"/>
      <c r="C61" s="38" t="s">
        <v>54</v>
      </c>
      <c r="D61" s="38"/>
      <c r="E61" s="38"/>
      <c r="F61" s="103">
        <v>42383</v>
      </c>
      <c r="G61" s="103"/>
      <c r="H61" s="103"/>
    </row>
    <row r="62" spans="1:8" ht="12.75" customHeight="1">
      <c r="A62" s="35" t="s">
        <v>5</v>
      </c>
      <c r="B62" s="12" t="s">
        <v>26</v>
      </c>
      <c r="C62" s="43" t="s">
        <v>1</v>
      </c>
      <c r="D62" s="12" t="s">
        <v>3</v>
      </c>
      <c r="E62" s="12" t="s">
        <v>8</v>
      </c>
      <c r="F62" s="12" t="s">
        <v>7</v>
      </c>
      <c r="G62" s="42" t="s">
        <v>14</v>
      </c>
      <c r="H62" s="12" t="s">
        <v>6</v>
      </c>
    </row>
    <row r="63" spans="1:8" ht="12.75" customHeight="1">
      <c r="A63" s="14"/>
      <c r="B63" s="16"/>
      <c r="C63" s="39">
        <v>158</v>
      </c>
      <c r="D63" s="17" t="s">
        <v>86</v>
      </c>
      <c r="E63" s="18" t="s">
        <v>32</v>
      </c>
      <c r="F63" s="77">
        <v>2137</v>
      </c>
      <c r="G63" s="19">
        <v>1</v>
      </c>
      <c r="H63" s="15"/>
    </row>
    <row r="64" spans="1:8" ht="12.75" customHeight="1">
      <c r="A64" s="21"/>
      <c r="B64" s="23"/>
      <c r="C64" s="40">
        <v>157</v>
      </c>
      <c r="D64" s="24" t="s">
        <v>87</v>
      </c>
      <c r="E64" s="25" t="s">
        <v>32</v>
      </c>
      <c r="F64" s="78">
        <v>2225</v>
      </c>
      <c r="G64" s="26">
        <v>3</v>
      </c>
      <c r="H64" s="22"/>
    </row>
    <row r="65" spans="1:8" ht="12.75" customHeight="1">
      <c r="A65" s="44">
        <v>1</v>
      </c>
      <c r="B65" s="23" t="s">
        <v>81</v>
      </c>
      <c r="C65" s="40">
        <v>155</v>
      </c>
      <c r="D65" s="24" t="s">
        <v>88</v>
      </c>
      <c r="E65" s="25" t="s">
        <v>32</v>
      </c>
      <c r="F65" s="78">
        <v>2141</v>
      </c>
      <c r="G65" s="26">
        <v>2</v>
      </c>
      <c r="H65" s="36">
        <v>12</v>
      </c>
    </row>
    <row r="66" spans="1:8" ht="12.75" customHeight="1">
      <c r="A66" s="21"/>
      <c r="B66" s="23"/>
      <c r="C66" s="40">
        <v>154</v>
      </c>
      <c r="D66" s="24" t="s">
        <v>89</v>
      </c>
      <c r="E66" s="25" t="s">
        <v>32</v>
      </c>
      <c r="F66" s="78">
        <v>2332</v>
      </c>
      <c r="G66" s="26">
        <v>6</v>
      </c>
      <c r="H66" s="22"/>
    </row>
    <row r="67" spans="1:8" ht="12.75" customHeight="1">
      <c r="A67" s="21"/>
      <c r="B67" s="23"/>
      <c r="C67" s="40">
        <v>29</v>
      </c>
      <c r="D67" s="24" t="s">
        <v>90</v>
      </c>
      <c r="E67" s="25" t="s">
        <v>32</v>
      </c>
      <c r="F67" s="78">
        <v>2350</v>
      </c>
      <c r="G67" s="26">
        <v>7</v>
      </c>
      <c r="H67" s="22"/>
    </row>
    <row r="68" spans="1:8" ht="12.75" customHeight="1">
      <c r="A68" s="27"/>
      <c r="B68" s="29"/>
      <c r="C68" s="41">
        <v>31</v>
      </c>
      <c r="D68" s="30" t="s">
        <v>91</v>
      </c>
      <c r="E68" s="31" t="s">
        <v>32</v>
      </c>
      <c r="F68" s="79">
        <v>2408</v>
      </c>
      <c r="G68" s="32">
        <v>8</v>
      </c>
      <c r="H68" s="28"/>
    </row>
    <row r="69" spans="1:8" ht="12.75" customHeight="1">
      <c r="A69" s="14"/>
      <c r="B69" s="16"/>
      <c r="C69" s="39">
        <v>101</v>
      </c>
      <c r="D69" s="17" t="s">
        <v>92</v>
      </c>
      <c r="E69" s="18" t="s">
        <v>32</v>
      </c>
      <c r="F69" s="77">
        <v>2551</v>
      </c>
      <c r="G69" s="19">
        <v>9</v>
      </c>
      <c r="H69" s="15"/>
    </row>
    <row r="70" spans="1:8" ht="12.75" customHeight="1">
      <c r="A70" s="21"/>
      <c r="B70" s="23"/>
      <c r="C70" s="40">
        <v>100</v>
      </c>
      <c r="D70" s="24" t="s">
        <v>93</v>
      </c>
      <c r="E70" s="25" t="s">
        <v>32</v>
      </c>
      <c r="F70" s="78" t="s">
        <v>94</v>
      </c>
      <c r="G70" s="26" t="s">
        <v>64</v>
      </c>
      <c r="H70" s="22"/>
    </row>
    <row r="71" spans="1:8" ht="12.75" customHeight="1">
      <c r="A71" s="44">
        <v>2</v>
      </c>
      <c r="B71" s="23" t="s">
        <v>95</v>
      </c>
      <c r="C71" s="40">
        <v>99</v>
      </c>
      <c r="D71" s="24" t="s">
        <v>96</v>
      </c>
      <c r="E71" s="25" t="s">
        <v>32</v>
      </c>
      <c r="F71" s="78">
        <v>2712</v>
      </c>
      <c r="G71" s="26">
        <v>10</v>
      </c>
      <c r="H71" s="36">
        <v>28</v>
      </c>
    </row>
    <row r="72" spans="1:8" ht="12.75" customHeight="1">
      <c r="A72" s="21"/>
      <c r="B72" s="23"/>
      <c r="C72" s="40">
        <v>98</v>
      </c>
      <c r="D72" s="24" t="s">
        <v>97</v>
      </c>
      <c r="E72" s="25" t="s">
        <v>32</v>
      </c>
      <c r="F72" s="78">
        <v>2309</v>
      </c>
      <c r="G72" s="26">
        <v>4</v>
      </c>
      <c r="H72" s="22"/>
    </row>
    <row r="73" spans="1:8" ht="12.75" customHeight="1">
      <c r="A73" s="21"/>
      <c r="B73" s="23"/>
      <c r="C73" s="40">
        <v>97</v>
      </c>
      <c r="D73" s="24" t="s">
        <v>98</v>
      </c>
      <c r="E73" s="25" t="s">
        <v>32</v>
      </c>
      <c r="F73" s="78">
        <v>2329</v>
      </c>
      <c r="G73" s="26">
        <v>5</v>
      </c>
      <c r="H73" s="22"/>
    </row>
    <row r="74" spans="1:8" ht="12.75" customHeight="1">
      <c r="A74" s="27"/>
      <c r="B74" s="29"/>
      <c r="C74" s="41"/>
      <c r="D74" s="30" t="s">
        <v>63</v>
      </c>
      <c r="E74" s="31" t="s">
        <v>63</v>
      </c>
      <c r="F74" s="79" t="s">
        <v>63</v>
      </c>
      <c r="G74" s="32"/>
      <c r="H74" s="28"/>
    </row>
    <row r="75" spans="1:8" ht="12.75" customHeight="1">
      <c r="A75" s="21"/>
      <c r="B75" s="23"/>
      <c r="C75" s="40">
        <f>IF(A74="","",INDEX(#REF!,MATCH(C74,#REF!,0)+1))</f>
      </c>
      <c r="D75" s="24">
        <f>IF(ISERROR(VLOOKUP($C75,#REF!,2,0)),"",VLOOKUP($C75,#REF!,2,0))</f>
      </c>
      <c r="E75" s="25">
        <f>IF(ISERROR(VLOOKUP($C75,#REF!,4,0)),"",VLOOKUP($C75,#REF!,4,0))</f>
      </c>
      <c r="F75" s="78">
        <f>IF(ISERROR(VLOOKUP($C75,'FERDİ SONUÇ'!$B$6:$H$94,6,0)),"",VLOOKUP($C75,'FERDİ SONUÇ'!$B$6:$H$94,6,0))</f>
      </c>
      <c r="G75" s="26" t="str">
        <f>IF(OR(E75="",F75="DQ",F75="DNF",F75="DNS",F75=""),"-",VLOOKUP(C75,'FERDİ SONUÇ'!$B$6:$H$94,7,0))</f>
        <v>-</v>
      </c>
      <c r="H75" s="22"/>
    </row>
    <row r="76" spans="1:8" ht="12.75" customHeight="1">
      <c r="A76" s="21"/>
      <c r="B76" s="23"/>
      <c r="C76" s="40">
        <f>IF(A74="","",INDEX(#REF!,MATCH(C74,#REF!,0)+2))</f>
      </c>
      <c r="D76" s="24">
        <f>IF(ISERROR(VLOOKUP($C76,#REF!,2,0)),"",VLOOKUP($C76,#REF!,2,0))</f>
      </c>
      <c r="E76" s="25">
        <f>IF(ISERROR(VLOOKUP($C76,#REF!,4,0)),"",VLOOKUP($C76,#REF!,4,0))</f>
      </c>
      <c r="F76" s="78">
        <f>IF(ISERROR(VLOOKUP($C76,'FERDİ SONUÇ'!$B$6:$H$94,6,0)),"",VLOOKUP($C76,'FERDİ SONUÇ'!$B$6:$H$94,6,0))</f>
      </c>
      <c r="G76" s="26" t="str">
        <f>IF(OR(E76="",F76="DQ",F76="DNF",F76="DNS",F76=""),"-",VLOOKUP(C76,'FERDİ SONUÇ'!$B$6:$H$94,7,0))</f>
        <v>-</v>
      </c>
      <c r="H76" s="22"/>
    </row>
    <row r="77" spans="1:8" ht="12.75" customHeight="1">
      <c r="A77" s="27"/>
      <c r="B77" s="29"/>
      <c r="C77" s="41">
        <f>IF(A74="","",INDEX(#REF!,MATCH(C74,#REF!,0)+3))</f>
      </c>
      <c r="D77" s="30">
        <f>IF(ISERROR(VLOOKUP($C77,#REF!,2,0)),"",VLOOKUP($C77,#REF!,2,0))</f>
      </c>
      <c r="E77" s="31">
        <f>IF(ISERROR(VLOOKUP($C77,#REF!,4,0)),"",VLOOKUP($C77,#REF!,4,0))</f>
      </c>
      <c r="F77" s="79">
        <f>IF(ISERROR(VLOOKUP($C77,'FERDİ SONUÇ'!$B$6:$H$94,6,0)),"",VLOOKUP($C77,'FERDİ SONUÇ'!$B$6:$H$94,6,0))</f>
      </c>
      <c r="G77" s="32" t="str">
        <f>IF(OR(E77="",F77="DQ",F77="DNF",F77="DNS",F77=""),"-",VLOOKUP(C77,'FERDİ SONUÇ'!$B$6:$H$94,7,0))</f>
        <v>-</v>
      </c>
      <c r="H77" s="28"/>
    </row>
    <row r="78" spans="1:8" ht="12.75" customHeight="1">
      <c r="A78" s="14"/>
      <c r="B78" s="16"/>
      <c r="C78" s="39">
        <f>IF(A80="","",INDEX(#REF!,MATCH(C80,#REF!,0)-2))</f>
      </c>
      <c r="D78" s="17">
        <f>IF(ISERROR(VLOOKUP($C78,#REF!,2,0)),"",VLOOKUP($C78,#REF!,2,0))</f>
      </c>
      <c r="E78" s="18">
        <f>IF(ISERROR(VLOOKUP($C78,#REF!,4,0)),"",VLOOKUP($C78,#REF!,4,0))</f>
      </c>
      <c r="F78" s="77">
        <f>IF(ISERROR(VLOOKUP($C78,'FERDİ SONUÇ'!$B$6:$H$94,6,0)),"",VLOOKUP($C78,'FERDİ SONUÇ'!$B$6:$H$94,6,0))</f>
      </c>
      <c r="G78" s="19" t="str">
        <f>IF(OR(E78="",F78="DQ",F78="DNF",F78="DNS",F78=""),"-",VLOOKUP(C78,'FERDİ SONUÇ'!$B$6:$H$94,7,0))</f>
        <v>-</v>
      </c>
      <c r="H78" s="15"/>
    </row>
    <row r="79" spans="1:8" ht="12.75" customHeight="1">
      <c r="A79" s="21"/>
      <c r="B79" s="23"/>
      <c r="C79" s="40">
        <f>IF(A80="","",INDEX(#REF!,MATCH(C80,#REF!,0)-1))</f>
      </c>
      <c r="D79" s="24">
        <f>IF(ISERROR(VLOOKUP($C79,#REF!,2,0)),"",VLOOKUP($C79,#REF!,2,0))</f>
      </c>
      <c r="E79" s="25">
        <f>IF(ISERROR(VLOOKUP($C79,#REF!,4,0)),"",VLOOKUP($C79,#REF!,4,0))</f>
      </c>
      <c r="F79" s="78">
        <f>IF(ISERROR(VLOOKUP($C79,'FERDİ SONUÇ'!$B$6:$H$94,6,0)),"",VLOOKUP($C79,'FERDİ SONUÇ'!$B$6:$H$94,6,0))</f>
      </c>
      <c r="G79" s="26" t="str">
        <f>IF(OR(E79="",F79="DQ",F79="DNF",F79="DNS",F79=""),"-",VLOOKUP(C79,'FERDİ SONUÇ'!$B$6:$H$94,7,0))</f>
        <v>-</v>
      </c>
      <c r="H79" s="22"/>
    </row>
    <row r="80" spans="1:8" ht="12.75" customHeight="1">
      <c r="A80" s="44">
        <f>IF(ISERROR(SMALL(#REF!,13)),"",SMALL(#REF!,13))</f>
      </c>
      <c r="B80" s="23">
        <f>IF(A80="","",VLOOKUP(A80,#REF!,2,FALSE))</f>
      </c>
      <c r="C80" s="40">
        <f>IF(A80="","",VLOOKUP(A80,#REF!,3,FALSE))</f>
      </c>
      <c r="D80" s="24">
        <f>IF(ISERROR(VLOOKUP($C80,#REF!,2,0)),"",VLOOKUP($C80,#REF!,2,0))</f>
      </c>
      <c r="E80" s="25">
        <f>IF(ISERROR(VLOOKUP($C80,#REF!,4,0)),"",VLOOKUP($C80,#REF!,4,0))</f>
      </c>
      <c r="F80" s="78">
        <f>IF(ISERROR(VLOOKUP($C80,'FERDİ SONUÇ'!$B$6:$H$94,6,0)),"",VLOOKUP($C80,'FERDİ SONUÇ'!$B$6:$H$94,6,0))</f>
      </c>
      <c r="G80" s="26" t="str">
        <f>IF(OR(E80="",F80="DQ",F80="DNF",F80="DNS",F80=""),"-",VLOOKUP(C80,'FERDİ SONUÇ'!$B$6:$H$94,7,0))</f>
        <v>-</v>
      </c>
      <c r="H80" s="36">
        <f>IF(A80="","",VLOOKUP(A80,#REF!,10,FALSE))</f>
      </c>
    </row>
    <row r="81" spans="1:8" ht="12.75" customHeight="1">
      <c r="A81" s="21"/>
      <c r="B81" s="23"/>
      <c r="C81" s="40">
        <f>IF(A80="","",INDEX(#REF!,MATCH(C80,#REF!,0)+1))</f>
      </c>
      <c r="D81" s="24">
        <f>IF(ISERROR(VLOOKUP($C81,#REF!,2,0)),"",VLOOKUP($C81,#REF!,2,0))</f>
      </c>
      <c r="E81" s="25">
        <f>IF(ISERROR(VLOOKUP($C81,#REF!,4,0)),"",VLOOKUP($C81,#REF!,4,0))</f>
      </c>
      <c r="F81" s="78">
        <f>IF(ISERROR(VLOOKUP($C81,'FERDİ SONUÇ'!$B$6:$H$94,6,0)),"",VLOOKUP($C81,'FERDİ SONUÇ'!$B$6:$H$94,6,0))</f>
      </c>
      <c r="G81" s="26" t="str">
        <f>IF(OR(E81="",F81="DQ",F81="DNF",F81="DNS",F81=""),"-",VLOOKUP(C81,'FERDİ SONUÇ'!$B$6:$H$94,7,0))</f>
        <v>-</v>
      </c>
      <c r="H81" s="22"/>
    </row>
    <row r="82" spans="1:8" ht="12.75" customHeight="1">
      <c r="A82" s="21"/>
      <c r="B82" s="23"/>
      <c r="C82" s="40">
        <f>IF(A80="","",INDEX(#REF!,MATCH(C80,#REF!,0)+2))</f>
      </c>
      <c r="D82" s="24">
        <f>IF(ISERROR(VLOOKUP($C82,#REF!,2,0)),"",VLOOKUP($C82,#REF!,2,0))</f>
      </c>
      <c r="E82" s="25">
        <f>IF(ISERROR(VLOOKUP($C82,#REF!,4,0)),"",VLOOKUP($C82,#REF!,4,0))</f>
      </c>
      <c r="F82" s="78">
        <f>IF(ISERROR(VLOOKUP($C82,'FERDİ SONUÇ'!$B$6:$H$94,6,0)),"",VLOOKUP($C82,'FERDİ SONUÇ'!$B$6:$H$94,6,0))</f>
      </c>
      <c r="G82" s="26" t="str">
        <f>IF(OR(E82="",F82="DQ",F82="DNF",F82="DNS",F82=""),"-",VLOOKUP(C82,'FERDİ SONUÇ'!$B$6:$H$94,7,0))</f>
        <v>-</v>
      </c>
      <c r="H82" s="22"/>
    </row>
    <row r="83" spans="1:8" ht="12.75" customHeight="1">
      <c r="A83" s="27"/>
      <c r="B83" s="29"/>
      <c r="C83" s="41">
        <f>IF(A80="","",INDEX(#REF!,MATCH(C80,#REF!,0)+3))</f>
      </c>
      <c r="D83" s="30">
        <f>IF(ISERROR(VLOOKUP($C83,#REF!,2,0)),"",VLOOKUP($C83,#REF!,2,0))</f>
      </c>
      <c r="E83" s="31">
        <f>IF(ISERROR(VLOOKUP($C83,#REF!,4,0)),"",VLOOKUP($C83,#REF!,4,0))</f>
      </c>
      <c r="F83" s="79">
        <f>IF(ISERROR(VLOOKUP($C83,'FERDİ SONUÇ'!$B$6:$H$94,6,0)),"",VLOOKUP($C83,'FERDİ SONUÇ'!$B$6:$H$94,6,0))</f>
      </c>
      <c r="G83" s="32" t="str">
        <f>IF(OR(E83="",F83="DQ",F83="DNF",F83="DNS",F83=""),"-",VLOOKUP(C83,'FERDİ SONUÇ'!$B$6:$H$94,7,0))</f>
        <v>-</v>
      </c>
      <c r="H83" s="28"/>
    </row>
    <row r="84" spans="1:8" ht="12.75" customHeight="1">
      <c r="A84" s="14"/>
      <c r="B84" s="16"/>
      <c r="C84" s="39">
        <f>IF(A86="","",INDEX(#REF!,MATCH(C86,#REF!,0)-2))</f>
      </c>
      <c r="D84" s="17">
        <f>IF(ISERROR(VLOOKUP($C84,#REF!,2,0)),"",VLOOKUP($C84,#REF!,2,0))</f>
      </c>
      <c r="E84" s="18">
        <f>IF(ISERROR(VLOOKUP($C84,#REF!,4,0)),"",VLOOKUP($C84,#REF!,4,0))</f>
      </c>
      <c r="F84" s="77">
        <f>IF(ISERROR(VLOOKUP($C84,'FERDİ SONUÇ'!$B$6:$H$94,6,0)),"",VLOOKUP($C84,'FERDİ SONUÇ'!$B$6:$H$94,6,0))</f>
      </c>
      <c r="G84" s="19" t="str">
        <f>IF(OR(E84="",F84="DQ",F84="DNF",F84="DNS",F84=""),"-",VLOOKUP(C84,'FERDİ SONUÇ'!$B$6:$H$94,7,0))</f>
        <v>-</v>
      </c>
      <c r="H84" s="15"/>
    </row>
    <row r="85" spans="1:8" ht="12.75" customHeight="1">
      <c r="A85" s="21"/>
      <c r="B85" s="23"/>
      <c r="C85" s="40">
        <f>IF(A86="","",INDEX(#REF!,MATCH(C86,#REF!,0)-1))</f>
      </c>
      <c r="D85" s="24">
        <f>IF(ISERROR(VLOOKUP($C85,#REF!,2,0)),"",VLOOKUP($C85,#REF!,2,0))</f>
      </c>
      <c r="E85" s="25">
        <f>IF(ISERROR(VLOOKUP($C85,#REF!,4,0)),"",VLOOKUP($C85,#REF!,4,0))</f>
      </c>
      <c r="F85" s="78">
        <f>IF(ISERROR(VLOOKUP($C85,'FERDİ SONUÇ'!$B$6:$H$94,6,0)),"",VLOOKUP($C85,'FERDİ SONUÇ'!$B$6:$H$94,6,0))</f>
      </c>
      <c r="G85" s="26" t="str">
        <f>IF(OR(E85="",F85="DQ",F85="DNF",F85="DNS",F85=""),"-",VLOOKUP(C85,'FERDİ SONUÇ'!$B$6:$H$94,7,0))</f>
        <v>-</v>
      </c>
      <c r="H85" s="22"/>
    </row>
    <row r="86" spans="1:8" ht="12.75" customHeight="1">
      <c r="A86" s="44">
        <f>IF(ISERROR(SMALL(#REF!,14)),"",SMALL(#REF!,14))</f>
      </c>
      <c r="B86" s="23">
        <f>IF(A86="","",VLOOKUP(A86,#REF!,2,FALSE))</f>
      </c>
      <c r="C86" s="40">
        <f>IF(A86="","",VLOOKUP(A86,#REF!,3,FALSE))</f>
      </c>
      <c r="D86" s="24">
        <f>IF(ISERROR(VLOOKUP($C86,#REF!,2,0)),"",VLOOKUP($C86,#REF!,2,0))</f>
      </c>
      <c r="E86" s="25">
        <f>IF(ISERROR(VLOOKUP($C86,#REF!,4,0)),"",VLOOKUP($C86,#REF!,4,0))</f>
      </c>
      <c r="F86" s="78">
        <f>IF(ISERROR(VLOOKUP($C86,'FERDİ SONUÇ'!$B$6:$H$94,6,0)),"",VLOOKUP($C86,'FERDİ SONUÇ'!$B$6:$H$94,6,0))</f>
      </c>
      <c r="G86" s="26" t="str">
        <f>IF(OR(E86="",F86="DQ",F86="DNF",F86="DNS",F86=""),"-",VLOOKUP(C86,'FERDİ SONUÇ'!$B$6:$H$94,7,0))</f>
        <v>-</v>
      </c>
      <c r="H86" s="36">
        <f>IF(A86="","",VLOOKUP(A86,#REF!,10,FALSE))</f>
      </c>
    </row>
    <row r="87" spans="1:8" ht="12.75" customHeight="1">
      <c r="A87" s="21"/>
      <c r="B87" s="23"/>
      <c r="C87" s="40">
        <f>IF(A86="","",INDEX(#REF!,MATCH(C86,#REF!,0)+1))</f>
      </c>
      <c r="D87" s="24">
        <f>IF(ISERROR(VLOOKUP($C87,#REF!,2,0)),"",VLOOKUP($C87,#REF!,2,0))</f>
      </c>
      <c r="E87" s="25">
        <f>IF(ISERROR(VLOOKUP($C87,#REF!,4,0)),"",VLOOKUP($C87,#REF!,4,0))</f>
      </c>
      <c r="F87" s="78">
        <f>IF(ISERROR(VLOOKUP($C87,'FERDİ SONUÇ'!$B$6:$H$94,6,0)),"",VLOOKUP($C87,'FERDİ SONUÇ'!$B$6:$H$94,6,0))</f>
      </c>
      <c r="G87" s="26" t="str">
        <f>IF(OR(E87="",F87="DQ",F87="DNF",F87="DNS",F87=""),"-",VLOOKUP(C87,'FERDİ SONUÇ'!$B$6:$H$94,7,0))</f>
        <v>-</v>
      </c>
      <c r="H87" s="22"/>
    </row>
    <row r="88" spans="1:8" ht="12.75" customHeight="1">
      <c r="A88" s="21"/>
      <c r="B88" s="23"/>
      <c r="C88" s="40">
        <f>IF(A86="","",INDEX(#REF!,MATCH(C86,#REF!,0)+2))</f>
      </c>
      <c r="D88" s="24">
        <f>IF(ISERROR(VLOOKUP($C88,#REF!,2,0)),"",VLOOKUP($C88,#REF!,2,0))</f>
      </c>
      <c r="E88" s="25">
        <f>IF(ISERROR(VLOOKUP($C88,#REF!,4,0)),"",VLOOKUP($C88,#REF!,4,0))</f>
      </c>
      <c r="F88" s="78">
        <f>IF(ISERROR(VLOOKUP($C88,'FERDİ SONUÇ'!$B$6:$H$94,6,0)),"",VLOOKUP($C88,'FERDİ SONUÇ'!$B$6:$H$94,6,0))</f>
      </c>
      <c r="G88" s="26" t="str">
        <f>IF(OR(E88="",F88="DQ",F88="DNF",F88="DNS",F88=""),"-",VLOOKUP(C88,'FERDİ SONUÇ'!$B$6:$H$94,7,0))</f>
        <v>-</v>
      </c>
      <c r="H88" s="22"/>
    </row>
    <row r="89" spans="1:8" ht="12.75" customHeight="1">
      <c r="A89" s="27"/>
      <c r="B89" s="29"/>
      <c r="C89" s="41">
        <f>IF(A86="","",INDEX(#REF!,MATCH(C86,#REF!,0)+3))</f>
      </c>
      <c r="D89" s="30">
        <f>IF(ISERROR(VLOOKUP($C89,#REF!,2,0)),"",VLOOKUP($C89,#REF!,2,0))</f>
      </c>
      <c r="E89" s="31">
        <f>IF(ISERROR(VLOOKUP($C89,#REF!,4,0)),"",VLOOKUP($C89,#REF!,4,0))</f>
      </c>
      <c r="F89" s="79">
        <f>IF(ISERROR(VLOOKUP($C89,'FERDİ SONUÇ'!$B$6:$H$94,6,0)),"",VLOOKUP($C89,'FERDİ SONUÇ'!$B$6:$H$94,6,0))</f>
      </c>
      <c r="G89" s="32" t="str">
        <f>IF(OR(E89="",F89="DQ",F89="DNF",F89="DNS",F89=""),"-",VLOOKUP(C89,'FERDİ SONUÇ'!$B$6:$H$94,7,0))</f>
        <v>-</v>
      </c>
      <c r="H89" s="28"/>
    </row>
    <row r="90" spans="1:8" ht="12.75" customHeight="1">
      <c r="A90" s="14"/>
      <c r="B90" s="16"/>
      <c r="C90" s="39">
        <f>IF(A92="","",INDEX(#REF!,MATCH(C92,#REF!,0)-2))</f>
      </c>
      <c r="D90" s="17">
        <f>IF(ISERROR(VLOOKUP($C90,#REF!,2,0)),"",VLOOKUP($C90,#REF!,2,0))</f>
      </c>
      <c r="E90" s="18">
        <f>IF(ISERROR(VLOOKUP($C90,#REF!,4,0)),"",VLOOKUP($C90,#REF!,4,0))</f>
      </c>
      <c r="F90" s="77">
        <f>IF(ISERROR(VLOOKUP($C90,'FERDİ SONUÇ'!$B$6:$H$94,6,0)),"",VLOOKUP($C90,'FERDİ SONUÇ'!$B$6:$H$94,6,0))</f>
      </c>
      <c r="G90" s="19" t="str">
        <f>IF(OR(E90="",F90="DQ",F90="DNF",F90="DNS",F90=""),"-",VLOOKUP(C90,'FERDİ SONUÇ'!$B$6:$H$94,7,0))</f>
        <v>-</v>
      </c>
      <c r="H90" s="15"/>
    </row>
    <row r="91" spans="1:8" ht="12.75" customHeight="1">
      <c r="A91" s="21"/>
      <c r="B91" s="23"/>
      <c r="C91" s="40">
        <f>IF(A92="","",INDEX(#REF!,MATCH(C92,#REF!,0)-1))</f>
      </c>
      <c r="D91" s="24">
        <f>IF(ISERROR(VLOOKUP($C91,#REF!,2,0)),"",VLOOKUP($C91,#REF!,2,0))</f>
      </c>
      <c r="E91" s="25">
        <f>IF(ISERROR(VLOOKUP($C91,#REF!,4,0)),"",VLOOKUP($C91,#REF!,4,0))</f>
      </c>
      <c r="F91" s="78">
        <f>IF(ISERROR(VLOOKUP($C91,'FERDİ SONUÇ'!$B$6:$H$94,6,0)),"",VLOOKUP($C91,'FERDİ SONUÇ'!$B$6:$H$94,6,0))</f>
      </c>
      <c r="G91" s="26" t="str">
        <f>IF(OR(E91="",F91="DQ",F91="DNF",F91="DNS",F91=""),"-",VLOOKUP(C91,'FERDİ SONUÇ'!$B$6:$H$94,7,0))</f>
        <v>-</v>
      </c>
      <c r="H91" s="22"/>
    </row>
    <row r="92" spans="1:8" ht="12.75" customHeight="1">
      <c r="A92" s="44">
        <f>IF(ISERROR(SMALL(#REF!,15)),"",SMALL(#REF!,15))</f>
      </c>
      <c r="B92" s="23">
        <f>IF(A92="","",VLOOKUP(A92,#REF!,2,FALSE))</f>
      </c>
      <c r="C92" s="40">
        <f>IF(A92="","",VLOOKUP(A92,#REF!,3,FALSE))</f>
      </c>
      <c r="D92" s="24">
        <f>IF(ISERROR(VLOOKUP($C92,#REF!,2,0)),"",VLOOKUP($C92,#REF!,2,0))</f>
      </c>
      <c r="E92" s="25">
        <f>IF(ISERROR(VLOOKUP($C92,#REF!,4,0)),"",VLOOKUP($C92,#REF!,4,0))</f>
      </c>
      <c r="F92" s="78">
        <f>IF(ISERROR(VLOOKUP($C92,'FERDİ SONUÇ'!$B$6:$H$94,6,0)),"",VLOOKUP($C92,'FERDİ SONUÇ'!$B$6:$H$94,6,0))</f>
      </c>
      <c r="G92" s="26" t="str">
        <f>IF(OR(E92="",F92="DQ",F92="DNF",F92="DNS",F92=""),"-",VLOOKUP(C92,'FERDİ SONUÇ'!$B$6:$H$94,7,0))</f>
        <v>-</v>
      </c>
      <c r="H92" s="36">
        <f>IF(A92="","",VLOOKUP(A92,#REF!,10,FALSE))</f>
      </c>
    </row>
    <row r="93" spans="1:8" ht="12.75" customHeight="1">
      <c r="A93" s="21"/>
      <c r="B93" s="23"/>
      <c r="C93" s="40">
        <f>IF(A92="","",INDEX(#REF!,MATCH(C92,#REF!,0)+1))</f>
      </c>
      <c r="D93" s="24">
        <f>IF(ISERROR(VLOOKUP($C93,#REF!,2,0)),"",VLOOKUP($C93,#REF!,2,0))</f>
      </c>
      <c r="E93" s="25">
        <f>IF(ISERROR(VLOOKUP($C93,#REF!,4,0)),"",VLOOKUP($C93,#REF!,4,0))</f>
      </c>
      <c r="F93" s="78">
        <f>IF(ISERROR(VLOOKUP($C93,'FERDİ SONUÇ'!$B$6:$H$94,6,0)),"",VLOOKUP($C93,'FERDİ SONUÇ'!$B$6:$H$94,6,0))</f>
      </c>
      <c r="G93" s="26" t="str">
        <f>IF(OR(E93="",F93="DQ",F93="DNF",F93="DNS",F93=""),"-",VLOOKUP(C93,'FERDİ SONUÇ'!$B$6:$H$94,7,0))</f>
        <v>-</v>
      </c>
      <c r="H93" s="22"/>
    </row>
    <row r="94" spans="1:8" ht="12.75" customHeight="1">
      <c r="A94" s="21"/>
      <c r="B94" s="23"/>
      <c r="C94" s="40">
        <f>IF(A92="","",INDEX(#REF!,MATCH(C92,#REF!,0)+2))</f>
      </c>
      <c r="D94" s="24">
        <f>IF(ISERROR(VLOOKUP($C94,#REF!,2,0)),"",VLOOKUP($C94,#REF!,2,0))</f>
      </c>
      <c r="E94" s="25">
        <f>IF(ISERROR(VLOOKUP($C94,#REF!,4,0)),"",VLOOKUP($C94,#REF!,4,0))</f>
      </c>
      <c r="F94" s="78">
        <f>IF(ISERROR(VLOOKUP($C94,'FERDİ SONUÇ'!$B$6:$H$94,6,0)),"",VLOOKUP($C94,'FERDİ SONUÇ'!$B$6:$H$94,6,0))</f>
      </c>
      <c r="G94" s="26" t="str">
        <f>IF(OR(E94="",F94="DQ",F94="DNF",F94="DNS",F94=""),"-",VLOOKUP(C94,'FERDİ SONUÇ'!$B$6:$H$94,7,0))</f>
        <v>-</v>
      </c>
      <c r="H94" s="22"/>
    </row>
    <row r="95" spans="1:8" ht="12.75" customHeight="1">
      <c r="A95" s="27"/>
      <c r="B95" s="29"/>
      <c r="C95" s="41">
        <f>IF(A92="","",INDEX(#REF!,MATCH(C92,#REF!,0)+3))</f>
      </c>
      <c r="D95" s="30">
        <f>IF(ISERROR(VLOOKUP($C95,#REF!,2,0)),"",VLOOKUP($C95,#REF!,2,0))</f>
      </c>
      <c r="E95" s="31">
        <f>IF(ISERROR(VLOOKUP($C95,#REF!,4,0)),"",VLOOKUP($C95,#REF!,4,0))</f>
      </c>
      <c r="F95" s="79">
        <f>IF(ISERROR(VLOOKUP($C95,'FERDİ SONUÇ'!$B$6:$H$94,6,0)),"",VLOOKUP($C95,'FERDİ SONUÇ'!$B$6:$H$94,6,0))</f>
      </c>
      <c r="G95" s="32" t="str">
        <f>IF(OR(E95="",F95="DQ",F95="DNF",F95="DNS",F95=""),"-",VLOOKUP(C95,'FERDİ SONUÇ'!$B$6:$H$94,7,0))</f>
        <v>-</v>
      </c>
      <c r="H95" s="28"/>
    </row>
  </sheetData>
  <sheetProtection/>
  <mergeCells count="16">
    <mergeCell ref="F4:H4"/>
    <mergeCell ref="A1:H1"/>
    <mergeCell ref="A2:H2"/>
    <mergeCell ref="A3:H3"/>
    <mergeCell ref="A18:H18"/>
    <mergeCell ref="A19:H19"/>
    <mergeCell ref="A20:H20"/>
    <mergeCell ref="F21:H21"/>
    <mergeCell ref="A41:H41"/>
    <mergeCell ref="A42:H42"/>
    <mergeCell ref="F61:H61"/>
    <mergeCell ref="A43:H43"/>
    <mergeCell ref="F44:H44"/>
    <mergeCell ref="A58:H58"/>
    <mergeCell ref="A59:H59"/>
    <mergeCell ref="A60:H60"/>
  </mergeCells>
  <conditionalFormatting sqref="B5">
    <cfRule type="duplicateValues" priority="19" dxfId="24" stopIfTrue="1">
      <formula>AND(COUNTIF($B$5:$B$5,B5)&gt;1,NOT(ISBLANK(B5)))</formula>
    </cfRule>
  </conditionalFormatting>
  <conditionalFormatting sqref="A75:A95 A6:A17">
    <cfRule type="cellIs" priority="16" dxfId="25" operator="greaterThan">
      <formula>1000</formula>
    </cfRule>
    <cfRule type="cellIs" priority="17" dxfId="24" operator="greaterThan">
      <formula>"&gt;1000"</formula>
    </cfRule>
  </conditionalFormatting>
  <conditionalFormatting sqref="H75:H95 H6:H17">
    <cfRule type="duplicateValues" priority="40" dxfId="0" stopIfTrue="1">
      <formula>AND(COUNTIF($H$75:$H$95,H6)+COUNTIF($H$6:$H$17,H6)&gt;1,NOT(ISBLANK(H6)))</formula>
    </cfRule>
  </conditionalFormatting>
  <conditionalFormatting sqref="B22">
    <cfRule type="duplicateValues" priority="11" dxfId="24" stopIfTrue="1">
      <formula>AND(COUNTIF($B$22:$B$22,B22)&gt;1,NOT(ISBLANK(B22)))</formula>
    </cfRule>
  </conditionalFormatting>
  <conditionalFormatting sqref="A23:A40">
    <cfRule type="cellIs" priority="9" dxfId="25" operator="greaterThan">
      <formula>1000</formula>
    </cfRule>
    <cfRule type="cellIs" priority="10" dxfId="24" operator="greaterThan">
      <formula>"&gt;1000"</formula>
    </cfRule>
  </conditionalFormatting>
  <conditionalFormatting sqref="H23:H40">
    <cfRule type="duplicateValues" priority="12" dxfId="0" stopIfTrue="1">
      <formula>AND(COUNTIF($H$23:$H$40,H23)&gt;1,NOT(ISBLANK(H23)))</formula>
    </cfRule>
  </conditionalFormatting>
  <conditionalFormatting sqref="B45">
    <cfRule type="duplicateValues" priority="7" dxfId="24" stopIfTrue="1">
      <formula>AND(COUNTIF($B$45:$B$45,B45)&gt;1,NOT(ISBLANK(B45)))</formula>
    </cfRule>
  </conditionalFormatting>
  <conditionalFormatting sqref="A46:A57">
    <cfRule type="cellIs" priority="5" dxfId="25" operator="greaterThan">
      <formula>1000</formula>
    </cfRule>
    <cfRule type="cellIs" priority="6" dxfId="24" operator="greaterThan">
      <formula>"&gt;1000"</formula>
    </cfRule>
  </conditionalFormatting>
  <conditionalFormatting sqref="H46:H57">
    <cfRule type="duplicateValues" priority="8" dxfId="0" stopIfTrue="1">
      <formula>AND(COUNTIF($H$46:$H$57,H46)&gt;1,NOT(ISBLANK(H46)))</formula>
    </cfRule>
  </conditionalFormatting>
  <conditionalFormatting sqref="B62">
    <cfRule type="duplicateValues" priority="3" dxfId="24" stopIfTrue="1">
      <formula>AND(COUNTIF($B$62:$B$62,B62)&gt;1,NOT(ISBLANK(B62)))</formula>
    </cfRule>
  </conditionalFormatting>
  <conditionalFormatting sqref="A63:A74">
    <cfRule type="cellIs" priority="1" dxfId="25" operator="greaterThan">
      <formula>1000</formula>
    </cfRule>
    <cfRule type="cellIs" priority="2" dxfId="24" operator="greaterThan">
      <formula>"&gt;1000"</formula>
    </cfRule>
  </conditionalFormatting>
  <conditionalFormatting sqref="H63:H74">
    <cfRule type="duplicateValues" priority="4" dxfId="0" stopIfTrue="1">
      <formula>AND(COUNTIF($H$63:$H$74,H63)&gt;1,NOT(ISBLANK(H63)))</formula>
    </cfRule>
  </conditionalFormatting>
  <printOptions horizontalCentered="1"/>
  <pageMargins left="0.5118110236220472" right="0.11811023622047245" top="0.6299212598425197" bottom="0.3937007874015748" header="0.3937007874015748" footer="0.2362204724409449"/>
  <pageSetup horizontalDpi="300" verticalDpi="300" orientation="portrait" paperSize="9" scale="69"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tabColor rgb="FFFFFF00"/>
  </sheetPr>
  <dimension ref="A1:A10"/>
  <sheetViews>
    <sheetView view="pageBreakPreview" zoomScale="90" zoomScaleNormal="90" zoomScaleSheetLayoutView="90" zoomScalePageLayoutView="0" workbookViewId="0" topLeftCell="A1">
      <selection activeCell="A1" sqref="A1"/>
    </sheetView>
  </sheetViews>
  <sheetFormatPr defaultColWidth="9.125" defaultRowHeight="12.75"/>
  <cols>
    <col min="1" max="1" width="171.125" style="2" customWidth="1"/>
    <col min="2" max="16384" width="9.125" style="2" customWidth="1"/>
  </cols>
  <sheetData>
    <row r="1" ht="30.75" customHeight="1">
      <c r="A1" s="1" t="s">
        <v>15</v>
      </c>
    </row>
    <row r="2" s="4" customFormat="1" ht="39" customHeight="1">
      <c r="A2" s="3" t="s">
        <v>16</v>
      </c>
    </row>
    <row r="3" s="4" customFormat="1" ht="47.25" customHeight="1">
      <c r="A3" s="3" t="s">
        <v>18</v>
      </c>
    </row>
    <row r="4" s="4" customFormat="1" ht="42" customHeight="1">
      <c r="A4" s="3" t="s">
        <v>23</v>
      </c>
    </row>
    <row r="5" s="4" customFormat="1" ht="39.75" customHeight="1">
      <c r="A5" s="3" t="s">
        <v>19</v>
      </c>
    </row>
    <row r="6" s="4" customFormat="1" ht="24.75" customHeight="1">
      <c r="A6" s="3" t="s">
        <v>22</v>
      </c>
    </row>
    <row r="7" s="4" customFormat="1" ht="43.5" customHeight="1">
      <c r="A7" s="3" t="s">
        <v>24</v>
      </c>
    </row>
    <row r="8" ht="45.75" customHeight="1">
      <c r="A8" s="5" t="s">
        <v>20</v>
      </c>
    </row>
    <row r="9" ht="60" customHeight="1">
      <c r="A9" s="5" t="s">
        <v>21</v>
      </c>
    </row>
    <row r="10" ht="31.5" customHeight="1">
      <c r="A10" s="6" t="s">
        <v>17</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31.5" customHeight="1"/>
    <row r="36" ht="21" customHeight="1"/>
    <row r="37" ht="21" customHeight="1"/>
    <row r="38" ht="21" customHeight="1"/>
    <row r="39" ht="21" customHeight="1"/>
    <row r="40" ht="21" customHeight="1"/>
    <row r="41"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user</cp:lastModifiedBy>
  <cp:lastPrinted>2016-01-14T08:24:23Z</cp:lastPrinted>
  <dcterms:created xsi:type="dcterms:W3CDTF">2008-08-11T14:10:37Z</dcterms:created>
  <dcterms:modified xsi:type="dcterms:W3CDTF">2016-01-14T14:32:46Z</dcterms:modified>
  <cp:category/>
  <cp:version/>
  <cp:contentType/>
  <cp:contentStatus/>
</cp:coreProperties>
</file>